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305" activeTab="1"/>
  </bookViews>
  <sheets>
    <sheet name="INGRESOS  A SEPTIEMBRE 2021" sheetId="1" r:id="rId1"/>
    <sheet name="EJEC PPT A SEPTIEMBRE 2021 TOTA" sheetId="2" r:id="rId2"/>
  </sheets>
  <definedNames>
    <definedName name="_xlnm.Print_Titles" localSheetId="1">'EJEC PPT A SEPTIEMBRE 2021 TOTA'!$5:$6</definedName>
  </definedNames>
  <calcPr fullCalcOnLoad="1"/>
</workbook>
</file>

<file path=xl/sharedStrings.xml><?xml version="1.0" encoding="utf-8"?>
<sst xmlns="http://schemas.openxmlformats.org/spreadsheetml/2006/main" count="280" uniqueCount="267">
  <si>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</si>
  <si>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</si>
  <si>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</si>
  <si>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</si>
  <si>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</si>
  <si>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</si>
  <si>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</si>
  <si>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</si>
  <si>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</si>
  <si>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</si>
  <si>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APROPIACIÓN DEFINITIVA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</si>
  <si>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</si>
  <si>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</si>
  <si>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</si>
  <si>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</si>
  <si>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</si>
  <si>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</si>
  <si>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</si>
  <si>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</si>
  <si>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</si>
  <si>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</si>
  <si>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</si>
  <si>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</si>
  <si>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</si>
  <si>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</si>
  <si>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</si>
  <si>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</si>
  <si>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</si>
  <si>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</si>
  <si>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</si>
  <si>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</si>
  <si>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</si>
  <si>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</si>
  <si>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</si>
  <si>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</si>
  <si>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</si>
  <si>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</si>
  <si>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</si>
  <si>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</si>
  <si>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</si>
  <si>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</si>
  <si>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</si>
  <si>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</si>
  <si>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</si>
  <si>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</si>
  <si>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</si>
  <si>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</si>
  <si>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</si>
  <si>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</si>
  <si>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</si>
  <si>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</si>
  <si>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</si>
  <si>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</si>
  <si>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</si>
  <si>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</si>
  <si>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</si>
  <si>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</si>
  <si>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</si>
  <si>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</si>
  <si>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</si>
  <si>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</si>
  <si>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</si>
  <si>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</si>
  <si>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</si>
  <si>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</si>
  <si>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</si>
  <si>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</si>
  <si>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</si>
  <si>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</si>
  <si>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</si>
  <si>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</si>
  <si>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</si>
  <si>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</si>
  <si>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</si>
  <si>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</si>
  <si>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1-02-6-04-01-10</t>
  </si>
  <si>
    <t>APORTE ACUERDO  PUNTO FINAL -  PLAN NACIONAL DE DESARROLLO 2018-2022  - Artículo 237</t>
  </si>
  <si>
    <t>1-02-6-04-01-09</t>
  </si>
  <si>
    <t>1-02-6-04-01</t>
  </si>
  <si>
    <t>ACTIVIDADES A LA SALUD HUMANA Y DE ASISTENCIA SOCIAL</t>
  </si>
  <si>
    <t>1-02-6-04</t>
  </si>
  <si>
    <t>DIFERENTES A SUBVENCIONES</t>
  </si>
  <si>
    <t>1-02-6</t>
  </si>
  <si>
    <t xml:space="preserve">TOTAL INGRESOS CORRIENTES 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</si>
  <si>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</si>
  <si>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</si>
  <si>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</si>
  <si>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</si>
  <si>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</si>
  <si>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</si>
  <si>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</si>
  <si>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</si>
  <si>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</si>
  <si>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</si>
  <si>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</si>
  <si>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</si>
  <si>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</si>
  <si>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</si>
  <si>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</si>
  <si>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</si>
  <si>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</si>
  <si>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</si>
  <si>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</si>
  <si>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</si>
  <si>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</si>
  <si>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</si>
  <si>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</si>
  <si>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</si>
  <si>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</si>
  <si>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</si>
  <si>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</si>
  <si>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</si>
  <si>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A-02-02-01-003-005</t>
  </si>
  <si>
    <t>OTROS PRODUCTOS QUÍMICOS; FIBRAS ARTIFICIALES (O FIBRAS INDUSTRIALES HECHAS POR EL HOMBRE)</t>
  </si>
  <si>
    <t>A-02-02-01-003-005-01</t>
  </si>
  <si>
    <t>JABÓN, PREPARADOS PARA LIMPIEZA, PERFUMES Y PREPARADOS DE TOCADOR</t>
  </si>
  <si>
    <t>A-02-02-01-003-006</t>
  </si>
  <si>
    <t>PRODUCTOS DE CAUCHO Y PLÁSTICO</t>
  </si>
  <si>
    <t>A-02-02-01-003-006-02</t>
  </si>
  <si>
    <t>OTROS PRODUCTOS DE CAUCHO</t>
  </si>
  <si>
    <t>A-02-02-01-003-006-04</t>
  </si>
  <si>
    <t>PRODUCTOS DE EMPAQUE Y ENVASADO, DE PLÁSTICO</t>
  </si>
  <si>
    <t>A-02-02-01-003-006-09</t>
  </si>
  <si>
    <t>OTROS PRODUCTOS PLÁSTICOS</t>
  </si>
  <si>
    <t>A-02-02-01-003-007</t>
  </si>
  <si>
    <t>VIDRIO Y PRODUCTOS DE VIDRIO Y OTROS PRODUCTOS NO METALICOS N.C.P.</t>
  </si>
  <si>
    <t>A-02-02-01-004</t>
  </si>
  <si>
    <t>A-02-02-01-003-007-02</t>
  </si>
  <si>
    <t>ARTICULOS DE CERÁMICA NO ESTRUCTURAL</t>
  </si>
  <si>
    <t>A-02-02-01-004-003</t>
  </si>
  <si>
    <t>MAQUINARIA PARA USO GENERAL</t>
  </si>
  <si>
    <t>OTRAS MÁQUINAS PARA USOS GENERALES Y SUS PARTES Y PIEZAS</t>
  </si>
  <si>
    <t>A-02-02-01-004-005</t>
  </si>
  <si>
    <t>MAQUINARIA DE OFICINA, CONTABILIDAD E INFORMÁTICA</t>
  </si>
  <si>
    <t>A-02-02-01-004-005-01</t>
  </si>
  <si>
    <t>MÁQUINAS PARA OFICINA Y CONTABILIDAD, Y SUS PARTES Y ACCESORIOS</t>
  </si>
  <si>
    <t>A-02-02-01-004-005-02</t>
  </si>
  <si>
    <t>MAQUINARIA DE INFORMÁTICA Y SUS PARTES, PIEZAS Y ACCESORIOS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</si>
  <si>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</si>
  <si>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</si>
  <si>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</si>
  <si>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</si>
  <si>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</si>
  <si>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</si>
  <si>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</si>
  <si>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</si>
  <si>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A-02-02-01-004-008</t>
  </si>
  <si>
    <t>APARATOS MÉDICOS, INSTRUMENTOS ÓPTICOS Y DE PRECISIÓN, RELOJES</t>
  </si>
  <si>
    <t>A-02-02-01-004-008-02</t>
  </si>
  <si>
    <t>INSTRUMENTOS Y APARATOS DE MEDICIÓN, VERIFICACIÓN, ANÁLISIS, DE NAVEGACIÓN Y PARA OTROS FINES (EXCEPTO INSTRUMENTOS ÓPTICOS); INSTRUMENTOS DE CONTROL DE PROCESOS INDUSTRIALES, SUS PARTES, PIEZAS Y ACC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</si>
  <si>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</si>
  <si>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</si>
  <si>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</si>
  <si>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</si>
  <si>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</si>
  <si>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</si>
  <si>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</si>
  <si>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</si>
  <si>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</si>
  <si>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</si>
  <si>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</si>
  <si>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</si>
  <si>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</si>
  <si>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</si>
  <si>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</si>
  <si>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</si>
  <si>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</si>
  <si>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</si>
  <si>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</si>
  <si>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</si>
  <si>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</si>
  <si>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</si>
  <si>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</si>
  <si>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</si>
  <si>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</si>
  <si>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</si>
  <si>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A-02-02-02-007-001-03</t>
  </si>
  <si>
    <t>SERVICIOS DE SEGUROS Y PENSIONES (CON EXCLUSIÓN DE SERVICIOS DE REASEGURO), EXCEPTO LOS SERVICIOS DE SEGUROS SOCIALES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</si>
  <si>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</si>
  <si>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</si>
  <si>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</si>
  <si>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</si>
  <si>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</si>
  <si>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</si>
  <si>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</si>
  <si>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</si>
  <si>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</si>
  <si>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</si>
  <si>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</si>
  <si>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</si>
  <si>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</si>
  <si>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</si>
  <si>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</si>
  <si>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</si>
  <si>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</si>
  <si>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</si>
  <si>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</si>
  <si>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A-02-02-02-008-003-06</t>
  </si>
  <si>
    <t>SERVICIOS DE PUBLICIDAD Y EL SUMINISTRO DE ESPACIO O TIEMPO PUBLICITARIOS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</si>
  <si>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</si>
  <si>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</si>
  <si>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</si>
  <si>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</si>
  <si>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</si>
  <si>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</si>
  <si>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</si>
  <si>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</si>
  <si>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</si>
  <si>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</si>
  <si>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</si>
  <si>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</si>
  <si>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A-02-02-02-008-005-01</t>
  </si>
  <si>
    <t>SERVICIOS DE EMPLEO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</si>
  <si>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</si>
  <si>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</si>
  <si>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</si>
  <si>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</si>
  <si>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</si>
  <si>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</si>
  <si>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</si>
  <si>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</si>
  <si>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</si>
  <si>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</si>
  <si>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</si>
  <si>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</si>
  <si>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</si>
  <si>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</si>
  <si>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</si>
  <si>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</si>
  <si>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</si>
  <si>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</si>
  <si>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</si>
  <si>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</si>
  <si>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</si>
  <si>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</si>
  <si>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</si>
  <si>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</si>
  <si>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</si>
  <si>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</si>
  <si>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</si>
  <si>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</si>
  <si>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</si>
  <si>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</si>
  <si>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</si>
  <si>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</si>
  <si>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</si>
  <si>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</si>
  <si>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</si>
  <si>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</si>
  <si>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</si>
  <si>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</si>
  <si>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</si>
  <si>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</si>
  <si>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</si>
  <si>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A-02-02-01-003-004-01</t>
  </si>
  <si>
    <t>QUÍMICOS ORGÁNICOS BÁSICOS</t>
  </si>
  <si>
    <t>A-02-02-01-003-004</t>
  </si>
  <si>
    <t>QUÍMICOS BASICOS</t>
  </si>
  <si>
    <t>Ingresos Acumulados Desde 01/01/2021 hasta 31/08/2021</t>
  </si>
  <si>
    <t>EJECUCION DE EGRESOS A SEPTIEMBRE 30 VIGENCIA 2021</t>
  </si>
  <si>
    <t>EJECUCION PRESUPUESTAL ACUMULADA DESDE 01/01/2021 HASTA 31/08/2021</t>
  </si>
  <si>
    <t>EJECUCIÓN PRESUPUESTAL DESDE 01/09/2021 HASTA 30/09/2021</t>
  </si>
  <si>
    <t>EJECUCIÓN PRESUPUESTAL ACUMULADA DESDE 01/01/2021 HASTA 30/09/2021</t>
  </si>
  <si>
    <t>A-02-02-01-004-003-09</t>
  </si>
  <si>
    <t>EJECUCION DE INGRESOS A SEPTIEMBRE 30 DE 2021</t>
  </si>
  <si>
    <t>Ingresos Desde 01/09/2021 hasta 30/09/2021</t>
  </si>
  <si>
    <t>Ingresos Acumulados Desde 01/01/2021 hasta 30/09/2021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</si>
</sst>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164" fontId="44" fillId="0" borderId="0" xfId="5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3" fillId="0" borderId="10" xfId="54" applyFont="1" applyBorder="1" applyAlignment="1">
      <alignment horizontal="center"/>
      <protection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4" fillId="0" borderId="0" xfId="49" applyFont="1" applyAlignment="1">
      <alignment/>
    </xf>
    <xf numFmtId="43" fontId="44" fillId="0" borderId="0" xfId="49" applyFont="1" applyAlignment="1">
      <alignment horizontal="center"/>
    </xf>
    <xf numFmtId="164" fontId="44" fillId="0" borderId="0" xfId="5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5" fontId="44" fillId="0" borderId="0" xfId="50" applyNumberFormat="1" applyFont="1" applyAlignment="1">
      <alignment horizontal="center" vertical="center" wrapText="1"/>
    </xf>
    <xf numFmtId="164" fontId="44" fillId="0" borderId="0" xfId="50" applyNumberFormat="1" applyFont="1" applyAlignment="1">
      <alignment wrapText="1"/>
    </xf>
    <xf numFmtId="164" fontId="45" fillId="0" borderId="0" xfId="50" applyNumberFormat="1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horizontal="justify" vertical="center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0" fontId="44" fillId="0" borderId="0" xfId="0" applyFont="1" applyAlignment="1">
      <alignment vertical="center" wrapText="1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4" fillId="0" borderId="0" xfId="49" applyFont="1" applyAlignment="1">
      <alignment vertical="center"/>
    </xf>
    <xf numFmtId="0" fontId="46" fillId="14" borderId="12" xfId="0" applyFont="1" applyFill="1" applyBorder="1" applyAlignment="1">
      <alignment vertical="center"/>
    </xf>
    <xf numFmtId="0" fontId="46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 wrapText="1"/>
    </xf>
    <xf numFmtId="0" fontId="46" fillId="2" borderId="12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164" fontId="44" fillId="0" borderId="0" xfId="50" applyNumberFormat="1" applyFont="1" applyAlignment="1">
      <alignment vertical="center"/>
    </xf>
    <xf numFmtId="43" fontId="44" fillId="0" borderId="0" xfId="0" applyNumberFormat="1" applyFont="1" applyAlignment="1">
      <alignment vertical="center"/>
    </xf>
    <xf numFmtId="43" fontId="46" fillId="34" borderId="12" xfId="49" applyFont="1" applyFill="1" applyBorder="1" applyAlignment="1">
      <alignment horizontal="center" vertical="center"/>
    </xf>
    <xf numFmtId="43" fontId="46" fillId="6" borderId="12" xfId="49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43" fontId="46" fillId="33" borderId="12" xfId="49" applyFont="1" applyFill="1" applyBorder="1" applyAlignment="1">
      <alignment vertical="center"/>
    </xf>
    <xf numFmtId="43" fontId="46" fillId="14" borderId="12" xfId="49" applyFont="1" applyFill="1" applyBorder="1" applyAlignment="1">
      <alignment vertical="center"/>
    </xf>
    <xf numFmtId="41" fontId="47" fillId="0" borderId="0" xfId="50" applyFont="1" applyAlignment="1">
      <alignment vertical="center"/>
    </xf>
    <xf numFmtId="43" fontId="46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14" borderId="12" xfId="50" applyNumberFormat="1" applyFont="1" applyFill="1" applyBorder="1" applyAlignment="1">
      <alignment vertical="center"/>
    </xf>
    <xf numFmtId="4" fontId="3" fillId="34" borderId="12" xfId="0" applyNumberFormat="1" applyFont="1" applyFill="1" applyBorder="1" applyAlignment="1">
      <alignment vertical="center"/>
    </xf>
    <xf numFmtId="164" fontId="3" fillId="34" borderId="12" xfId="50" applyNumberFormat="1" applyFont="1" applyFill="1" applyBorder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164" fontId="3" fillId="35" borderId="16" xfId="50" applyNumberFormat="1" applyFont="1" applyFill="1" applyBorder="1" applyAlignment="1">
      <alignment horizontal="center" vertical="center" wrapText="1"/>
    </xf>
    <xf numFmtId="43" fontId="3" fillId="35" borderId="16" xfId="49" applyFont="1" applyFill="1" applyBorder="1" applyAlignment="1">
      <alignment horizontal="center" vertical="center" wrapText="1"/>
    </xf>
    <xf numFmtId="43" fontId="3" fillId="35" borderId="17" xfId="49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left" vertical="center"/>
    </xf>
    <xf numFmtId="43" fontId="46" fillId="33" borderId="19" xfId="49" applyFont="1" applyFill="1" applyBorder="1" applyAlignment="1">
      <alignment vertical="center"/>
    </xf>
    <xf numFmtId="49" fontId="46" fillId="14" borderId="18" xfId="0" applyNumberFormat="1" applyFont="1" applyFill="1" applyBorder="1" applyAlignment="1">
      <alignment vertical="center"/>
    </xf>
    <xf numFmtId="49" fontId="46" fillId="2" borderId="18" xfId="0" applyNumberFormat="1" applyFont="1" applyFill="1" applyBorder="1" applyAlignment="1">
      <alignment vertical="center"/>
    </xf>
    <xf numFmtId="43" fontId="46" fillId="2" borderId="19" xfId="49" applyFont="1" applyFill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165" fontId="44" fillId="0" borderId="19" xfId="49" applyNumberFormat="1" applyFont="1" applyBorder="1" applyAlignment="1">
      <alignment horizontal="right" vertical="center"/>
    </xf>
    <xf numFmtId="49" fontId="46" fillId="6" borderId="18" xfId="0" applyNumberFormat="1" applyFont="1" applyFill="1" applyBorder="1" applyAlignment="1">
      <alignment vertical="center"/>
    </xf>
    <xf numFmtId="43" fontId="46" fillId="6" borderId="19" xfId="49" applyFont="1" applyFill="1" applyBorder="1" applyAlignment="1">
      <alignment vertical="center"/>
    </xf>
    <xf numFmtId="164" fontId="3" fillId="35" borderId="20" xfId="50" applyNumberFormat="1" applyFont="1" applyFill="1" applyBorder="1" applyAlignment="1">
      <alignment horizontal="center" vertical="center" wrapText="1"/>
    </xf>
    <xf numFmtId="164" fontId="3" fillId="35" borderId="21" xfId="50" applyNumberFormat="1" applyFont="1" applyFill="1" applyBorder="1" applyAlignment="1">
      <alignment horizontal="center" vertical="center" wrapText="1"/>
    </xf>
    <xf numFmtId="164" fontId="46" fillId="34" borderId="12" xfId="50" applyNumberFormat="1" applyFont="1" applyFill="1" applyBorder="1" applyAlignment="1">
      <alignment horizontal="center" vertical="center" wrapText="1"/>
    </xf>
    <xf numFmtId="43" fontId="46" fillId="14" borderId="19" xfId="49" applyFont="1" applyFill="1" applyBorder="1" applyAlignment="1">
      <alignment vertical="center"/>
    </xf>
    <xf numFmtId="164" fontId="46" fillId="34" borderId="12" xfId="50" applyNumberFormat="1" applyFont="1" applyFill="1" applyBorder="1" applyAlignment="1">
      <alignment horizontal="center" vertical="center" wrapText="1"/>
    </xf>
    <xf numFmtId="4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4" fontId="44" fillId="0" borderId="12" xfId="0" applyNumberFormat="1" applyFont="1" applyBorder="1" applyAlignment="1">
      <alignment vertic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3" fillId="0" borderId="22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5" borderId="23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43" fontId="46" fillId="34" borderId="12" xfId="49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6" fillId="34" borderId="12" xfId="0" applyFont="1" applyFill="1" applyBorder="1" applyAlignment="1">
      <alignment horizontal="center" vertical="center" wrapText="1"/>
    </xf>
    <xf numFmtId="164" fontId="46" fillId="34" borderId="12" xfId="50" applyNumberFormat="1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43" fontId="46" fillId="34" borderId="24" xfId="49" applyFont="1" applyFill="1" applyBorder="1" applyAlignment="1">
      <alignment horizontal="center" vertical="center" wrapText="1"/>
    </xf>
    <xf numFmtId="43" fontId="46" fillId="34" borderId="25" xfId="49" applyFont="1" applyFill="1" applyBorder="1" applyAlignment="1">
      <alignment horizontal="center" vertical="center" wrapText="1"/>
    </xf>
    <xf numFmtId="43" fontId="46" fillId="34" borderId="26" xfId="49" applyFont="1" applyFill="1" applyBorder="1" applyAlignment="1">
      <alignment horizontal="center" vertical="center" wrapText="1"/>
    </xf>
    <xf numFmtId="43" fontId="46" fillId="34" borderId="12" xfId="49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723900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2"/>
  <sheetViews>
    <sheetView showGridLines="0" zoomScalePageLayoutView="0" workbookViewId="0" topLeftCell="A1">
      <selection activeCell="E26" sqref="E26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8" customWidth="1"/>
    <col min="7" max="7" width="15.57421875" style="8" customWidth="1"/>
    <col min="8" max="8" width="19.7109375" style="8" customWidth="1"/>
    <col min="9" max="9" width="19.7109375" style="9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80" t="s">
        <v>37</v>
      </c>
      <c r="B1" s="81"/>
      <c r="C1" s="81"/>
      <c r="D1" s="81"/>
      <c r="E1" s="81"/>
      <c r="F1" s="81"/>
      <c r="G1" s="81"/>
      <c r="H1" s="82"/>
      <c r="I1" s="1"/>
    </row>
    <row r="2" spans="1:9" ht="13.5" thickBot="1">
      <c r="A2" s="80" t="s">
        <v>264</v>
      </c>
      <c r="B2" s="81"/>
      <c r="C2" s="81"/>
      <c r="D2" s="81"/>
      <c r="E2" s="81"/>
      <c r="F2" s="81"/>
      <c r="G2" s="81"/>
      <c r="H2" s="82"/>
      <c r="I2" s="1"/>
    </row>
    <row r="3" spans="1:9" ht="13.5" thickBot="1">
      <c r="A3" s="80" t="s">
        <v>39</v>
      </c>
      <c r="B3" s="81"/>
      <c r="C3" s="81"/>
      <c r="D3" s="81"/>
      <c r="E3" s="81"/>
      <c r="F3" s="81"/>
      <c r="G3" s="81"/>
      <c r="H3" s="82"/>
      <c r="I3" s="1"/>
    </row>
    <row r="4" spans="3:9" ht="13.5" thickBot="1">
      <c r="C4" s="5"/>
      <c r="D4" s="5"/>
      <c r="E4" s="5"/>
      <c r="F4" s="6"/>
      <c r="G4" s="6"/>
      <c r="H4" s="7"/>
      <c r="I4" s="7"/>
    </row>
    <row r="5" ht="13.5" thickBot="1">
      <c r="A5" s="4"/>
    </row>
    <row r="6" spans="1:10" s="11" customFormat="1" ht="60" customHeight="1">
      <c r="A6" s="56" t="s">
        <v>0</v>
      </c>
      <c r="B6" s="57" t="s">
        <v>1</v>
      </c>
      <c r="C6" s="58" t="s">
        <v>2</v>
      </c>
      <c r="D6" s="58" t="s">
        <v>3</v>
      </c>
      <c r="E6" s="58" t="s">
        <v>4</v>
      </c>
      <c r="F6" s="59" t="s">
        <v>258</v>
      </c>
      <c r="G6" s="59" t="s">
        <v>265</v>
      </c>
      <c r="H6" s="59" t="s">
        <v>266</v>
      </c>
      <c r="I6" s="60" t="s">
        <v>5</v>
      </c>
      <c r="J6" s="10"/>
    </row>
    <row r="7" spans="1:10" s="11" customFormat="1" ht="12.75">
      <c r="A7" s="61">
        <v>1</v>
      </c>
      <c r="B7" s="33" t="s">
        <v>6</v>
      </c>
      <c r="C7" s="46">
        <f aca="true" t="shared" si="0" ref="C7:H7">+C8</f>
        <v>302587625000</v>
      </c>
      <c r="D7" s="46">
        <f t="shared" si="0"/>
        <v>0</v>
      </c>
      <c r="E7" s="46">
        <f t="shared" si="0"/>
        <v>302587625000</v>
      </c>
      <c r="F7" s="46">
        <f t="shared" si="0"/>
        <v>77017995671.1</v>
      </c>
      <c r="G7" s="46">
        <f t="shared" si="0"/>
        <v>15718003082.08</v>
      </c>
      <c r="H7" s="46">
        <f t="shared" si="0"/>
        <v>92735998753.18</v>
      </c>
      <c r="I7" s="62">
        <f>H7/E7*100</f>
        <v>30.647650826163165</v>
      </c>
      <c r="J7" s="12"/>
    </row>
    <row r="8" spans="1:10" s="15" customFormat="1" ht="17.25" customHeight="1">
      <c r="A8" s="63" t="s">
        <v>73</v>
      </c>
      <c r="B8" s="30" t="s">
        <v>74</v>
      </c>
      <c r="C8" s="47">
        <f aca="true" t="shared" si="1" ref="C8:H8">+C9+C16+C21</f>
        <v>302587625000</v>
      </c>
      <c r="D8" s="47">
        <f t="shared" si="1"/>
        <v>0</v>
      </c>
      <c r="E8" s="47">
        <f t="shared" si="1"/>
        <v>302587625000</v>
      </c>
      <c r="F8" s="47">
        <f t="shared" si="1"/>
        <v>77017995671.1</v>
      </c>
      <c r="G8" s="47">
        <f t="shared" si="1"/>
        <v>15718003082.08</v>
      </c>
      <c r="H8" s="47">
        <f t="shared" si="1"/>
        <v>92735998753.18</v>
      </c>
      <c r="I8" s="73">
        <f>H8/E8*100</f>
        <v>30.647650826163165</v>
      </c>
      <c r="J8" s="48"/>
    </row>
    <row r="9" spans="1:13" s="15" customFormat="1" ht="12.75">
      <c r="A9" s="64" t="s">
        <v>231</v>
      </c>
      <c r="B9" s="38" t="s">
        <v>232</v>
      </c>
      <c r="C9" s="49">
        <f aca="true" t="shared" si="2" ref="C9:H9">+C10+C13</f>
        <v>0</v>
      </c>
      <c r="D9" s="49">
        <f t="shared" si="2"/>
        <v>0</v>
      </c>
      <c r="E9" s="49">
        <f t="shared" si="2"/>
        <v>0</v>
      </c>
      <c r="F9" s="49">
        <f t="shared" si="2"/>
        <v>267000</v>
      </c>
      <c r="G9" s="49">
        <f t="shared" si="2"/>
        <v>0</v>
      </c>
      <c r="H9" s="49">
        <f t="shared" si="2"/>
        <v>267000</v>
      </c>
      <c r="I9" s="65">
        <f>+I10</f>
        <v>0</v>
      </c>
      <c r="J9" s="45"/>
      <c r="K9" s="45"/>
      <c r="L9" s="45"/>
      <c r="M9" s="45"/>
    </row>
    <row r="10" spans="1:13" s="15" customFormat="1" ht="12.75">
      <c r="A10" s="64" t="s">
        <v>233</v>
      </c>
      <c r="B10" s="38" t="s">
        <v>234</v>
      </c>
      <c r="C10" s="49">
        <f aca="true" t="shared" si="3" ref="C10:H10">+C11+C12</f>
        <v>0</v>
      </c>
      <c r="D10" s="49">
        <f t="shared" si="3"/>
        <v>0</v>
      </c>
      <c r="E10" s="49">
        <f t="shared" si="3"/>
        <v>0</v>
      </c>
      <c r="F10" s="49">
        <f t="shared" si="3"/>
        <v>267000</v>
      </c>
      <c r="G10" s="49">
        <f t="shared" si="3"/>
        <v>0</v>
      </c>
      <c r="H10" s="49">
        <f t="shared" si="3"/>
        <v>267000</v>
      </c>
      <c r="I10" s="65">
        <f>+I11</f>
        <v>0</v>
      </c>
      <c r="J10" s="45"/>
      <c r="K10" s="45"/>
      <c r="L10" s="45"/>
      <c r="M10" s="45"/>
    </row>
    <row r="11" spans="1:10" s="15" customFormat="1" ht="12.75">
      <c r="A11" s="66" t="s">
        <v>235</v>
      </c>
      <c r="B11" s="21" t="s">
        <v>236</v>
      </c>
      <c r="C11" s="50"/>
      <c r="D11" s="50"/>
      <c r="E11" s="50"/>
      <c r="F11" s="50"/>
      <c r="G11" s="50"/>
      <c r="H11" s="50"/>
      <c r="I11" s="67"/>
      <c r="J11" s="41"/>
    </row>
    <row r="12" spans="1:10" s="15" customFormat="1" ht="12.75">
      <c r="A12" s="66" t="s">
        <v>237</v>
      </c>
      <c r="B12" s="21" t="s">
        <v>238</v>
      </c>
      <c r="C12" s="50"/>
      <c r="D12" s="50"/>
      <c r="E12" s="50"/>
      <c r="F12" s="50">
        <v>267000</v>
      </c>
      <c r="G12" s="50">
        <v>0</v>
      </c>
      <c r="H12" s="50">
        <f>+F12+G12</f>
        <v>267000</v>
      </c>
      <c r="I12" s="67"/>
      <c r="J12" s="41"/>
    </row>
    <row r="13" spans="1:13" s="15" customFormat="1" ht="12.75">
      <c r="A13" s="64" t="s">
        <v>239</v>
      </c>
      <c r="B13" s="38" t="s">
        <v>240</v>
      </c>
      <c r="C13" s="49">
        <f aca="true" t="shared" si="4" ref="C13:H13">+C14+C15</f>
        <v>0</v>
      </c>
      <c r="D13" s="49">
        <f t="shared" si="4"/>
        <v>0</v>
      </c>
      <c r="E13" s="49">
        <f t="shared" si="4"/>
        <v>0</v>
      </c>
      <c r="F13" s="49">
        <f t="shared" si="4"/>
        <v>0</v>
      </c>
      <c r="G13" s="49">
        <f t="shared" si="4"/>
        <v>0</v>
      </c>
      <c r="H13" s="49">
        <f t="shared" si="4"/>
        <v>0</v>
      </c>
      <c r="I13" s="65">
        <f>+I14</f>
        <v>0</v>
      </c>
      <c r="J13" s="45"/>
      <c r="K13" s="45"/>
      <c r="L13" s="45"/>
      <c r="M13" s="45"/>
    </row>
    <row r="14" spans="1:10" s="15" customFormat="1" ht="12.75">
      <c r="A14" s="66" t="s">
        <v>241</v>
      </c>
      <c r="B14" s="21" t="s">
        <v>242</v>
      </c>
      <c r="C14" s="50"/>
      <c r="D14" s="50"/>
      <c r="E14" s="50"/>
      <c r="F14" s="50"/>
      <c r="G14" s="50"/>
      <c r="H14" s="50"/>
      <c r="I14" s="67"/>
      <c r="J14" s="41"/>
    </row>
    <row r="15" spans="1:10" s="15" customFormat="1" ht="12.75">
      <c r="A15" s="66" t="s">
        <v>243</v>
      </c>
      <c r="B15" s="21" t="s">
        <v>244</v>
      </c>
      <c r="C15" s="50"/>
      <c r="D15" s="50"/>
      <c r="E15" s="50"/>
      <c r="F15" s="50"/>
      <c r="G15" s="50"/>
      <c r="H15" s="50">
        <f>+F15+G15</f>
        <v>0</v>
      </c>
      <c r="I15" s="67"/>
      <c r="J15" s="41"/>
    </row>
    <row r="16" spans="1:13" s="15" customFormat="1" ht="12.75">
      <c r="A16" s="64" t="s">
        <v>245</v>
      </c>
      <c r="B16" s="38" t="s">
        <v>246</v>
      </c>
      <c r="C16" s="49">
        <f>+C17</f>
        <v>0</v>
      </c>
      <c r="D16" s="49">
        <f aca="true" t="shared" si="5" ref="D16:I19">+D17</f>
        <v>0</v>
      </c>
      <c r="E16" s="49">
        <f t="shared" si="5"/>
        <v>0</v>
      </c>
      <c r="F16" s="49">
        <f t="shared" si="5"/>
        <v>618887452.3</v>
      </c>
      <c r="G16" s="49">
        <f t="shared" si="5"/>
        <v>17074494.43</v>
      </c>
      <c r="H16" s="49">
        <f t="shared" si="5"/>
        <v>635961946.7299999</v>
      </c>
      <c r="I16" s="65">
        <f t="shared" si="5"/>
        <v>0</v>
      </c>
      <c r="J16" s="45"/>
      <c r="K16" s="45"/>
      <c r="L16" s="45"/>
      <c r="M16" s="45"/>
    </row>
    <row r="17" spans="1:13" s="15" customFormat="1" ht="12.75">
      <c r="A17" s="64" t="s">
        <v>247</v>
      </c>
      <c r="B17" s="38" t="s">
        <v>248</v>
      </c>
      <c r="C17" s="49">
        <f>+C18</f>
        <v>0</v>
      </c>
      <c r="D17" s="49">
        <f t="shared" si="5"/>
        <v>0</v>
      </c>
      <c r="E17" s="49">
        <f t="shared" si="5"/>
        <v>0</v>
      </c>
      <c r="F17" s="49">
        <f t="shared" si="5"/>
        <v>618887452.3</v>
      </c>
      <c r="G17" s="49">
        <f t="shared" si="5"/>
        <v>17074494.43</v>
      </c>
      <c r="H17" s="49">
        <f t="shared" si="5"/>
        <v>635961946.7299999</v>
      </c>
      <c r="I17" s="65">
        <f t="shared" si="5"/>
        <v>0</v>
      </c>
      <c r="J17" s="45"/>
      <c r="K17" s="45"/>
      <c r="L17" s="45"/>
      <c r="M17" s="45"/>
    </row>
    <row r="18" spans="1:13" s="15" customFormat="1" ht="21" customHeight="1">
      <c r="A18" s="68" t="s">
        <v>249</v>
      </c>
      <c r="B18" s="36" t="s">
        <v>250</v>
      </c>
      <c r="C18" s="44">
        <f>+C19</f>
        <v>0</v>
      </c>
      <c r="D18" s="44">
        <f t="shared" si="5"/>
        <v>0</v>
      </c>
      <c r="E18" s="44">
        <f t="shared" si="5"/>
        <v>0</v>
      </c>
      <c r="F18" s="44">
        <f t="shared" si="5"/>
        <v>618887452.3</v>
      </c>
      <c r="G18" s="44">
        <f t="shared" si="5"/>
        <v>17074494.43</v>
      </c>
      <c r="H18" s="44">
        <f t="shared" si="5"/>
        <v>635961946.7299999</v>
      </c>
      <c r="I18" s="69">
        <f t="shared" si="5"/>
        <v>0</v>
      </c>
      <c r="J18" s="45"/>
      <c r="K18" s="45"/>
      <c r="L18" s="45"/>
      <c r="M18" s="45"/>
    </row>
    <row r="19" spans="1:13" s="15" customFormat="1" ht="21" customHeight="1">
      <c r="A19" s="68" t="s">
        <v>251</v>
      </c>
      <c r="B19" s="36" t="s">
        <v>210</v>
      </c>
      <c r="C19" s="44">
        <f>+C20</f>
        <v>0</v>
      </c>
      <c r="D19" s="44">
        <f t="shared" si="5"/>
        <v>0</v>
      </c>
      <c r="E19" s="44">
        <f t="shared" si="5"/>
        <v>0</v>
      </c>
      <c r="F19" s="44">
        <f t="shared" si="5"/>
        <v>618887452.3</v>
      </c>
      <c r="G19" s="44">
        <f t="shared" si="5"/>
        <v>17074494.43</v>
      </c>
      <c r="H19" s="44">
        <f t="shared" si="5"/>
        <v>635961946.7299999</v>
      </c>
      <c r="I19" s="69">
        <f t="shared" si="5"/>
        <v>0</v>
      </c>
      <c r="J19" s="45"/>
      <c r="K19" s="45"/>
      <c r="L19" s="45"/>
      <c r="M19" s="45"/>
    </row>
    <row r="20" spans="1:10" s="15" customFormat="1" ht="12.75">
      <c r="A20" s="66" t="s">
        <v>252</v>
      </c>
      <c r="B20" s="21" t="s">
        <v>253</v>
      </c>
      <c r="C20" s="50"/>
      <c r="D20" s="50"/>
      <c r="E20" s="50"/>
      <c r="F20" s="50">
        <v>618887452.3</v>
      </c>
      <c r="G20" s="50">
        <v>17074494.43</v>
      </c>
      <c r="H20" s="50">
        <f>+F20+G20</f>
        <v>635961946.7299999</v>
      </c>
      <c r="I20" s="67"/>
      <c r="J20" s="41"/>
    </row>
    <row r="21" spans="1:13" s="15" customFormat="1" ht="12.75">
      <c r="A21" s="64" t="s">
        <v>82</v>
      </c>
      <c r="B21" s="38" t="s">
        <v>8</v>
      </c>
      <c r="C21" s="49">
        <f aca="true" t="shared" si="6" ref="C21:H22">+C22</f>
        <v>302587625000</v>
      </c>
      <c r="D21" s="49">
        <f t="shared" si="6"/>
        <v>0</v>
      </c>
      <c r="E21" s="49">
        <f t="shared" si="6"/>
        <v>302587625000</v>
      </c>
      <c r="F21" s="49">
        <f t="shared" si="6"/>
        <v>76398841218.8</v>
      </c>
      <c r="G21" s="49">
        <f t="shared" si="6"/>
        <v>15700928587.65</v>
      </c>
      <c r="H21" s="49">
        <f t="shared" si="6"/>
        <v>92099769806.45</v>
      </c>
      <c r="I21" s="65">
        <f aca="true" t="shared" si="7" ref="I21:I26">H21/E21*100</f>
        <v>30.43738811408761</v>
      </c>
      <c r="J21" s="45"/>
      <c r="K21" s="45"/>
      <c r="L21" s="45"/>
      <c r="M21" s="45"/>
    </row>
    <row r="22" spans="1:13" s="15" customFormat="1" ht="12.75">
      <c r="A22" s="64" t="s">
        <v>80</v>
      </c>
      <c r="B22" s="38" t="s">
        <v>81</v>
      </c>
      <c r="C22" s="49">
        <f t="shared" si="6"/>
        <v>302587625000</v>
      </c>
      <c r="D22" s="49">
        <f t="shared" si="6"/>
        <v>0</v>
      </c>
      <c r="E22" s="49">
        <f t="shared" si="6"/>
        <v>302587625000</v>
      </c>
      <c r="F22" s="49">
        <f t="shared" si="6"/>
        <v>76398841218.8</v>
      </c>
      <c r="G22" s="49">
        <f t="shared" si="6"/>
        <v>15700928587.65</v>
      </c>
      <c r="H22" s="49">
        <f t="shared" si="6"/>
        <v>92099769806.45</v>
      </c>
      <c r="I22" s="65">
        <f t="shared" si="7"/>
        <v>30.43738811408761</v>
      </c>
      <c r="J22" s="45"/>
      <c r="K22" s="45"/>
      <c r="L22" s="45"/>
      <c r="M22" s="45"/>
    </row>
    <row r="23" spans="1:13" s="15" customFormat="1" ht="21" customHeight="1">
      <c r="A23" s="68" t="s">
        <v>78</v>
      </c>
      <c r="B23" s="36" t="s">
        <v>79</v>
      </c>
      <c r="C23" s="44">
        <f aca="true" t="shared" si="8" ref="C23:H23">+C24+C25</f>
        <v>302587625000</v>
      </c>
      <c r="D23" s="44">
        <f t="shared" si="8"/>
        <v>0</v>
      </c>
      <c r="E23" s="44">
        <f t="shared" si="8"/>
        <v>302587625000</v>
      </c>
      <c r="F23" s="44">
        <f t="shared" si="8"/>
        <v>76398841218.8</v>
      </c>
      <c r="G23" s="44">
        <f t="shared" si="8"/>
        <v>15700928587.65</v>
      </c>
      <c r="H23" s="44">
        <f t="shared" si="8"/>
        <v>92099769806.45</v>
      </c>
      <c r="I23" s="69">
        <f t="shared" si="7"/>
        <v>30.43738811408761</v>
      </c>
      <c r="J23" s="45"/>
      <c r="K23" s="45"/>
      <c r="L23" s="45"/>
      <c r="M23" s="45"/>
    </row>
    <row r="24" spans="1:10" s="15" customFormat="1" ht="38.25">
      <c r="A24" s="66" t="s">
        <v>77</v>
      </c>
      <c r="B24" s="21" t="s">
        <v>9</v>
      </c>
      <c r="C24" s="50">
        <v>244382261000</v>
      </c>
      <c r="D24" s="50">
        <v>0</v>
      </c>
      <c r="E24" s="50">
        <f>+C24+D24-D24</f>
        <v>244382261000</v>
      </c>
      <c r="F24" s="50">
        <v>75656758488.8</v>
      </c>
      <c r="G24" s="50">
        <v>15700928587.65</v>
      </c>
      <c r="H24" s="50">
        <f>+F24+G24</f>
        <v>91357687076.45</v>
      </c>
      <c r="I24" s="67">
        <f t="shared" si="7"/>
        <v>37.38310902870728</v>
      </c>
      <c r="J24" s="41"/>
    </row>
    <row r="25" spans="1:10" s="15" customFormat="1" ht="26.25" customHeight="1">
      <c r="A25" s="66" t="s">
        <v>75</v>
      </c>
      <c r="B25" s="21" t="s">
        <v>76</v>
      </c>
      <c r="C25" s="50">
        <v>58205364000</v>
      </c>
      <c r="D25" s="50">
        <v>0</v>
      </c>
      <c r="E25" s="50">
        <f>+C25+D25-D25</f>
        <v>58205364000</v>
      </c>
      <c r="F25" s="50">
        <v>742082730</v>
      </c>
      <c r="G25" s="50">
        <v>0</v>
      </c>
      <c r="H25" s="50">
        <f>+F25+G25</f>
        <v>742082730</v>
      </c>
      <c r="I25" s="67">
        <f t="shared" si="7"/>
        <v>1.274938732450844</v>
      </c>
      <c r="J25" s="41"/>
    </row>
    <row r="26" spans="1:10" s="11" customFormat="1" ht="13.5" thickBot="1">
      <c r="A26" s="83" t="s">
        <v>83</v>
      </c>
      <c r="B26" s="84"/>
      <c r="C26" s="70">
        <f aca="true" t="shared" si="9" ref="C26:H26">C7</f>
        <v>302587625000</v>
      </c>
      <c r="D26" s="70">
        <f t="shared" si="9"/>
        <v>0</v>
      </c>
      <c r="E26" s="70">
        <f t="shared" si="9"/>
        <v>302587625000</v>
      </c>
      <c r="F26" s="70">
        <f t="shared" si="9"/>
        <v>77017995671.1</v>
      </c>
      <c r="G26" s="70">
        <f t="shared" si="9"/>
        <v>15718003082.08</v>
      </c>
      <c r="H26" s="70">
        <f t="shared" si="9"/>
        <v>92735998753.18</v>
      </c>
      <c r="I26" s="71">
        <f t="shared" si="7"/>
        <v>30.647650826163165</v>
      </c>
      <c r="J26" s="10"/>
    </row>
    <row r="27" spans="1:9" s="2" customFormat="1" ht="12.75">
      <c r="A27" s="4"/>
      <c r="B27" s="4"/>
      <c r="C27" s="13"/>
      <c r="D27" s="14"/>
      <c r="E27" s="14"/>
      <c r="F27" s="8"/>
      <c r="G27" s="8"/>
      <c r="H27" s="8"/>
      <c r="I27" s="9"/>
    </row>
    <row r="28" spans="1:9" s="2" customFormat="1" ht="12.75">
      <c r="A28" s="4"/>
      <c r="B28" s="4"/>
      <c r="C28" s="13"/>
      <c r="D28" s="13"/>
      <c r="E28" s="13"/>
      <c r="F28" s="8"/>
      <c r="G28" s="8"/>
      <c r="H28" s="8"/>
      <c r="I28" s="9"/>
    </row>
    <row r="29" spans="1:9" s="2" customFormat="1" ht="12.75">
      <c r="A29" s="4"/>
      <c r="B29" s="4"/>
      <c r="C29" s="13"/>
      <c r="D29" s="14"/>
      <c r="E29" s="14"/>
      <c r="F29" s="14"/>
      <c r="G29" s="14"/>
      <c r="H29" s="14"/>
      <c r="I29" s="9"/>
    </row>
    <row r="30" spans="1:9" s="2" customFormat="1" ht="12.75">
      <c r="A30" s="3"/>
      <c r="B30" s="4"/>
      <c r="F30" s="8"/>
      <c r="G30" s="8"/>
      <c r="H30" s="8"/>
      <c r="I30" s="9"/>
    </row>
    <row r="31" spans="1:9" s="2" customFormat="1" ht="12.75">
      <c r="A31" s="3"/>
      <c r="B31" s="4"/>
      <c r="F31" s="8"/>
      <c r="G31" s="8"/>
      <c r="H31" s="8"/>
      <c r="I31" s="9"/>
    </row>
    <row r="32" spans="1:9" s="2" customFormat="1" ht="12.75">
      <c r="A32" s="3"/>
      <c r="B32" s="4"/>
      <c r="F32" s="8"/>
      <c r="G32" s="8"/>
      <c r="H32" s="8"/>
      <c r="I32" s="9"/>
    </row>
  </sheetData>
  <sheetProtection/>
  <mergeCells count="4">
    <mergeCell ref="A1:H1"/>
    <mergeCell ref="A2:H2"/>
    <mergeCell ref="A3:H3"/>
    <mergeCell ref="A26:B26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4"/>
  <sheetViews>
    <sheetView showGridLines="0" tabSelected="1" zoomScale="106" zoomScaleNormal="106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421875" defaultRowHeight="15"/>
  <cols>
    <col min="1" max="1" width="22.8515625" style="15" customWidth="1"/>
    <col min="2" max="2" width="52.421875" style="24" customWidth="1"/>
    <col min="3" max="3" width="16.7109375" style="41" customWidth="1"/>
    <col min="4" max="4" width="18.8515625" style="28" customWidth="1"/>
    <col min="5" max="6" width="17.8515625" style="28" customWidth="1"/>
    <col min="7" max="7" width="16.8515625" style="28" customWidth="1"/>
    <col min="8" max="8" width="16.57421875" style="28" customWidth="1"/>
    <col min="9" max="9" width="14.8515625" style="28" customWidth="1"/>
    <col min="10" max="10" width="18.8515625" style="28" customWidth="1"/>
    <col min="11" max="11" width="20.421875" style="28" customWidth="1"/>
    <col min="12" max="12" width="17.8515625" style="28" customWidth="1"/>
    <col min="13" max="14" width="8.00390625" style="55" customWidth="1"/>
    <col min="15" max="16" width="17.8515625" style="28" customWidth="1"/>
    <col min="17" max="17" width="15.00390625" style="15" bestFit="1" customWidth="1"/>
    <col min="18" max="18" width="18.8515625" style="15" customWidth="1"/>
    <col min="19" max="16384" width="11.421875" style="15" customWidth="1"/>
  </cols>
  <sheetData>
    <row r="1" spans="1:16" ht="12.7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86" t="s">
        <v>259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thickBot="1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3:14" ht="12.75">
      <c r="C4" s="25"/>
      <c r="D4" s="26"/>
      <c r="E4" s="26"/>
      <c r="F4" s="26"/>
      <c r="G4" s="26"/>
      <c r="H4" s="27"/>
      <c r="M4" s="51"/>
      <c r="N4" s="51"/>
    </row>
    <row r="5" spans="1:16" ht="32.25" customHeight="1">
      <c r="A5" s="87" t="s">
        <v>0</v>
      </c>
      <c r="B5" s="87" t="s">
        <v>1</v>
      </c>
      <c r="C5" s="88" t="s">
        <v>10</v>
      </c>
      <c r="D5" s="90" t="s">
        <v>260</v>
      </c>
      <c r="E5" s="91"/>
      <c r="F5" s="92"/>
      <c r="G5" s="90" t="s">
        <v>261</v>
      </c>
      <c r="H5" s="91"/>
      <c r="I5" s="92"/>
      <c r="J5" s="90" t="s">
        <v>262</v>
      </c>
      <c r="K5" s="91"/>
      <c r="L5" s="92"/>
      <c r="M5" s="93" t="s">
        <v>11</v>
      </c>
      <c r="N5" s="93"/>
      <c r="O5" s="85" t="s">
        <v>12</v>
      </c>
      <c r="P5" s="85" t="s">
        <v>13</v>
      </c>
    </row>
    <row r="6" spans="1:16" ht="12.75">
      <c r="A6" s="87"/>
      <c r="B6" s="87"/>
      <c r="C6" s="88"/>
      <c r="D6" s="43" t="s">
        <v>14</v>
      </c>
      <c r="E6" s="43" t="s">
        <v>15</v>
      </c>
      <c r="F6" s="43" t="s">
        <v>16</v>
      </c>
      <c r="G6" s="43" t="s">
        <v>14</v>
      </c>
      <c r="H6" s="43" t="s">
        <v>15</v>
      </c>
      <c r="I6" s="43" t="s">
        <v>16</v>
      </c>
      <c r="J6" s="43" t="s">
        <v>17</v>
      </c>
      <c r="K6" s="43" t="s">
        <v>18</v>
      </c>
      <c r="L6" s="43" t="s">
        <v>19</v>
      </c>
      <c r="M6" s="43" t="s">
        <v>15</v>
      </c>
      <c r="N6" s="43" t="s">
        <v>20</v>
      </c>
      <c r="O6" s="85"/>
      <c r="P6" s="85"/>
    </row>
    <row r="7" spans="1:17" ht="12.75">
      <c r="A7" s="29" t="s">
        <v>41</v>
      </c>
      <c r="B7" s="30" t="s">
        <v>21</v>
      </c>
      <c r="C7" s="31">
        <f>+C8+C34</f>
        <v>302587625000</v>
      </c>
      <c r="D7" s="31">
        <f aca="true" t="shared" si="0" ref="D7:L7">+D8+D34</f>
        <v>264618901754.09</v>
      </c>
      <c r="E7" s="31">
        <f t="shared" si="0"/>
        <v>243337865732.1</v>
      </c>
      <c r="F7" s="31">
        <f t="shared" si="0"/>
        <v>73585836835.79001</v>
      </c>
      <c r="G7" s="31">
        <f t="shared" si="0"/>
        <v>652275838</v>
      </c>
      <c r="H7" s="31">
        <f t="shared" si="0"/>
        <v>6178922650.83</v>
      </c>
      <c r="I7" s="31">
        <f t="shared" si="0"/>
        <v>17852320842.79</v>
      </c>
      <c r="J7" s="31">
        <f t="shared" si="0"/>
        <v>265271177592.09</v>
      </c>
      <c r="K7" s="31">
        <f t="shared" si="0"/>
        <v>249516788382.93</v>
      </c>
      <c r="L7" s="31">
        <f t="shared" si="0"/>
        <v>91438157678.58002</v>
      </c>
      <c r="M7" s="52">
        <f aca="true" t="shared" si="1" ref="M7:M18">K7/C7*100</f>
        <v>82.46100229080089</v>
      </c>
      <c r="N7" s="52">
        <f aca="true" t="shared" si="2" ref="N7:N18">+L7/C7*100</f>
        <v>30.218736697702038</v>
      </c>
      <c r="O7" s="31">
        <f>+O8+O34</f>
        <v>37316447407.91</v>
      </c>
      <c r="P7" s="31">
        <f>+P8+P34</f>
        <v>158078630704.34998</v>
      </c>
      <c r="Q7" s="40"/>
    </row>
    <row r="8" spans="1:17" ht="12.75">
      <c r="A8" s="32" t="s">
        <v>42</v>
      </c>
      <c r="B8" s="33" t="s">
        <v>22</v>
      </c>
      <c r="C8" s="34">
        <f>+C9</f>
        <v>32671794000</v>
      </c>
      <c r="D8" s="34">
        <f aca="true" t="shared" si="3" ref="D8:L8">+D9</f>
        <v>32671794000</v>
      </c>
      <c r="E8" s="34">
        <f t="shared" si="3"/>
        <v>16893856023</v>
      </c>
      <c r="F8" s="34">
        <f t="shared" si="3"/>
        <v>16893856023</v>
      </c>
      <c r="G8" s="34">
        <f t="shared" si="3"/>
        <v>0</v>
      </c>
      <c r="H8" s="34">
        <f t="shared" si="3"/>
        <v>2234322277</v>
      </c>
      <c r="I8" s="34">
        <f t="shared" si="3"/>
        <v>1692018956</v>
      </c>
      <c r="J8" s="34">
        <f t="shared" si="3"/>
        <v>32671794000</v>
      </c>
      <c r="K8" s="34">
        <f t="shared" si="3"/>
        <v>19128178300</v>
      </c>
      <c r="L8" s="34">
        <f t="shared" si="3"/>
        <v>18585874979</v>
      </c>
      <c r="M8" s="53">
        <f t="shared" si="1"/>
        <v>58.54645845281713</v>
      </c>
      <c r="N8" s="53">
        <f t="shared" si="2"/>
        <v>56.88660677463871</v>
      </c>
      <c r="O8" s="34">
        <f>+O9</f>
        <v>0</v>
      </c>
      <c r="P8" s="34">
        <f>+P9</f>
        <v>542303321</v>
      </c>
      <c r="Q8" s="40"/>
    </row>
    <row r="9" spans="1:17" s="16" customFormat="1" ht="12.75">
      <c r="A9" s="29" t="s">
        <v>43</v>
      </c>
      <c r="B9" s="30" t="s">
        <v>23</v>
      </c>
      <c r="C9" s="31">
        <f>+C10+C18+C26</f>
        <v>32671794000</v>
      </c>
      <c r="D9" s="31">
        <f aca="true" t="shared" si="4" ref="D9:L9">+D10+D18+D26</f>
        <v>32671794000</v>
      </c>
      <c r="E9" s="31">
        <f t="shared" si="4"/>
        <v>16893856023</v>
      </c>
      <c r="F9" s="31">
        <f t="shared" si="4"/>
        <v>16893856023</v>
      </c>
      <c r="G9" s="31">
        <f t="shared" si="4"/>
        <v>0</v>
      </c>
      <c r="H9" s="31">
        <f t="shared" si="4"/>
        <v>2234322277</v>
      </c>
      <c r="I9" s="31">
        <f t="shared" si="4"/>
        <v>1692018956</v>
      </c>
      <c r="J9" s="31">
        <f t="shared" si="4"/>
        <v>32671794000</v>
      </c>
      <c r="K9" s="31">
        <f t="shared" si="4"/>
        <v>19128178300</v>
      </c>
      <c r="L9" s="31">
        <f t="shared" si="4"/>
        <v>18585874979</v>
      </c>
      <c r="M9" s="52">
        <f t="shared" si="1"/>
        <v>58.54645845281713</v>
      </c>
      <c r="N9" s="52">
        <f t="shared" si="2"/>
        <v>56.88660677463871</v>
      </c>
      <c r="O9" s="31">
        <f>+O10+O18+O26</f>
        <v>0</v>
      </c>
      <c r="P9" s="31">
        <f>+P10+P18+P26</f>
        <v>542303321</v>
      </c>
      <c r="Q9" s="40"/>
    </row>
    <row r="10" spans="1:17" ht="12.75">
      <c r="A10" s="35" t="s">
        <v>44</v>
      </c>
      <c r="B10" s="36" t="s">
        <v>24</v>
      </c>
      <c r="C10" s="18">
        <f>+C11</f>
        <v>22078559085</v>
      </c>
      <c r="D10" s="18">
        <f aca="true" t="shared" si="5" ref="D10:L10">+D11</f>
        <v>22078559085</v>
      </c>
      <c r="E10" s="18">
        <f t="shared" si="5"/>
        <v>11261397379</v>
      </c>
      <c r="F10" s="18">
        <f t="shared" si="5"/>
        <v>11261397379</v>
      </c>
      <c r="G10" s="18">
        <f t="shared" si="5"/>
        <v>0</v>
      </c>
      <c r="H10" s="18">
        <f t="shared" si="5"/>
        <v>1436783111</v>
      </c>
      <c r="I10" s="18">
        <f t="shared" si="5"/>
        <v>1436783111</v>
      </c>
      <c r="J10" s="18">
        <f t="shared" si="5"/>
        <v>22078559085</v>
      </c>
      <c r="K10" s="18">
        <f t="shared" si="5"/>
        <v>12698180490</v>
      </c>
      <c r="L10" s="18">
        <f t="shared" si="5"/>
        <v>12698180490</v>
      </c>
      <c r="M10" s="18">
        <f t="shared" si="1"/>
        <v>57.51362867981291</v>
      </c>
      <c r="N10" s="18">
        <f t="shared" si="2"/>
        <v>57.51362867981291</v>
      </c>
      <c r="O10" s="18">
        <f>+O11</f>
        <v>0</v>
      </c>
      <c r="P10" s="18">
        <f>+P11</f>
        <v>0</v>
      </c>
      <c r="Q10" s="40"/>
    </row>
    <row r="11" spans="1:17" ht="12.75">
      <c r="A11" s="35" t="s">
        <v>45</v>
      </c>
      <c r="B11" s="36" t="s">
        <v>25</v>
      </c>
      <c r="C11" s="18">
        <f>+C12+C13+C14+C15+C16+C17</f>
        <v>22078559085</v>
      </c>
      <c r="D11" s="18">
        <f aca="true" t="shared" si="6" ref="D11:L11">+D12+D13+D14+D15+D16+D17</f>
        <v>22078559085</v>
      </c>
      <c r="E11" s="18">
        <f t="shared" si="6"/>
        <v>11261397379</v>
      </c>
      <c r="F11" s="18">
        <f t="shared" si="6"/>
        <v>11261397379</v>
      </c>
      <c r="G11" s="18">
        <f t="shared" si="6"/>
        <v>0</v>
      </c>
      <c r="H11" s="18">
        <f t="shared" si="6"/>
        <v>1436783111</v>
      </c>
      <c r="I11" s="18">
        <f t="shared" si="6"/>
        <v>1436783111</v>
      </c>
      <c r="J11" s="18">
        <f t="shared" si="6"/>
        <v>22078559085</v>
      </c>
      <c r="K11" s="18">
        <f t="shared" si="6"/>
        <v>12698180490</v>
      </c>
      <c r="L11" s="18">
        <f t="shared" si="6"/>
        <v>12698180490</v>
      </c>
      <c r="M11" s="18">
        <f t="shared" si="1"/>
        <v>57.51362867981291</v>
      </c>
      <c r="N11" s="18">
        <f t="shared" si="2"/>
        <v>57.51362867981291</v>
      </c>
      <c r="O11" s="18">
        <f>+O12+O13+O14+O15+O16+O17</f>
        <v>0</v>
      </c>
      <c r="P11" s="18">
        <f>+P12+P13+P14+P15+P16+P17</f>
        <v>0</v>
      </c>
      <c r="Q11" s="40"/>
    </row>
    <row r="12" spans="1:18" ht="12.75">
      <c r="A12" s="20" t="s">
        <v>46</v>
      </c>
      <c r="B12" s="21" t="s">
        <v>47</v>
      </c>
      <c r="C12" s="75">
        <v>17158371252</v>
      </c>
      <c r="D12" s="75">
        <v>17158371252</v>
      </c>
      <c r="E12" s="75">
        <v>9560353131</v>
      </c>
      <c r="F12" s="75">
        <v>9560353131</v>
      </c>
      <c r="G12" s="76">
        <v>0</v>
      </c>
      <c r="H12" s="75">
        <v>1242465136</v>
      </c>
      <c r="I12" s="75">
        <v>1242465136</v>
      </c>
      <c r="J12" s="23">
        <f aca="true" t="shared" si="7" ref="J12:L17">+D12+G12</f>
        <v>17158371252</v>
      </c>
      <c r="K12" s="23">
        <f t="shared" si="7"/>
        <v>10802818267</v>
      </c>
      <c r="L12" s="23">
        <f t="shared" si="7"/>
        <v>10802818267</v>
      </c>
      <c r="M12" s="23">
        <f t="shared" si="1"/>
        <v>62.959462226001264</v>
      </c>
      <c r="N12" s="23">
        <f t="shared" si="2"/>
        <v>62.959462226001264</v>
      </c>
      <c r="O12" s="23">
        <f aca="true" t="shared" si="8" ref="O12:O19">+C12-J12</f>
        <v>0</v>
      </c>
      <c r="P12" s="23">
        <f aca="true" t="shared" si="9" ref="P12:P19">+K12-L12</f>
        <v>0</v>
      </c>
      <c r="Q12" s="40"/>
      <c r="R12" s="42"/>
    </row>
    <row r="13" spans="1:18" ht="12.75">
      <c r="A13" s="20" t="s">
        <v>48</v>
      </c>
      <c r="B13" s="21" t="s">
        <v>49</v>
      </c>
      <c r="C13" s="75">
        <v>1176688841</v>
      </c>
      <c r="D13" s="75">
        <v>1176688841</v>
      </c>
      <c r="E13" s="75">
        <v>358646484</v>
      </c>
      <c r="F13" s="75">
        <v>358646484</v>
      </c>
      <c r="G13" s="76">
        <v>0</v>
      </c>
      <c r="H13" s="75">
        <v>55145842</v>
      </c>
      <c r="I13" s="75">
        <v>55145842</v>
      </c>
      <c r="J13" s="23">
        <f t="shared" si="7"/>
        <v>1176688841</v>
      </c>
      <c r="K13" s="23">
        <f t="shared" si="7"/>
        <v>413792326</v>
      </c>
      <c r="L13" s="23">
        <f t="shared" si="7"/>
        <v>413792326</v>
      </c>
      <c r="M13" s="23">
        <f t="shared" si="1"/>
        <v>35.165823927448976</v>
      </c>
      <c r="N13" s="23">
        <f t="shared" si="2"/>
        <v>35.165823927448976</v>
      </c>
      <c r="O13" s="23">
        <f t="shared" si="8"/>
        <v>0</v>
      </c>
      <c r="P13" s="23">
        <f t="shared" si="9"/>
        <v>0</v>
      </c>
      <c r="Q13" s="40"/>
      <c r="R13" s="42"/>
    </row>
    <row r="14" spans="1:18" ht="12.75">
      <c r="A14" s="20" t="s">
        <v>50</v>
      </c>
      <c r="B14" s="21" t="s">
        <v>51</v>
      </c>
      <c r="C14" s="75">
        <v>520482910</v>
      </c>
      <c r="D14" s="75">
        <v>520482910</v>
      </c>
      <c r="E14" s="75">
        <v>330299459</v>
      </c>
      <c r="F14" s="75">
        <v>330299459</v>
      </c>
      <c r="G14" s="76">
        <v>0</v>
      </c>
      <c r="H14" s="75">
        <v>30200112</v>
      </c>
      <c r="I14" s="75">
        <v>30200112</v>
      </c>
      <c r="J14" s="23">
        <f t="shared" si="7"/>
        <v>520482910</v>
      </c>
      <c r="K14" s="23">
        <f t="shared" si="7"/>
        <v>360499571</v>
      </c>
      <c r="L14" s="23">
        <f t="shared" si="7"/>
        <v>360499571</v>
      </c>
      <c r="M14" s="23">
        <f t="shared" si="1"/>
        <v>69.26251834089999</v>
      </c>
      <c r="N14" s="23">
        <f t="shared" si="2"/>
        <v>69.26251834089999</v>
      </c>
      <c r="O14" s="23">
        <f t="shared" si="8"/>
        <v>0</v>
      </c>
      <c r="P14" s="23">
        <f t="shared" si="9"/>
        <v>0</v>
      </c>
      <c r="Q14" s="40"/>
      <c r="R14" s="42"/>
    </row>
    <row r="15" spans="1:18" ht="12.75">
      <c r="A15" s="20" t="s">
        <v>52</v>
      </c>
      <c r="B15" s="21" t="s">
        <v>53</v>
      </c>
      <c r="C15" s="75">
        <v>765233815</v>
      </c>
      <c r="D15" s="75">
        <v>765233815</v>
      </c>
      <c r="E15" s="75">
        <v>651981299</v>
      </c>
      <c r="F15" s="75">
        <v>651981299</v>
      </c>
      <c r="G15" s="76">
        <v>0</v>
      </c>
      <c r="H15" s="75">
        <v>2796228</v>
      </c>
      <c r="I15" s="75">
        <v>2796228</v>
      </c>
      <c r="J15" s="23">
        <f t="shared" si="7"/>
        <v>765233815</v>
      </c>
      <c r="K15" s="23">
        <f t="shared" si="7"/>
        <v>654777527</v>
      </c>
      <c r="L15" s="23">
        <f t="shared" si="7"/>
        <v>654777527</v>
      </c>
      <c r="M15" s="23">
        <f t="shared" si="1"/>
        <v>85.56568125521218</v>
      </c>
      <c r="N15" s="23">
        <f t="shared" si="2"/>
        <v>85.56568125521218</v>
      </c>
      <c r="O15" s="23">
        <f t="shared" si="8"/>
        <v>0</v>
      </c>
      <c r="P15" s="23">
        <f t="shared" si="9"/>
        <v>0</v>
      </c>
      <c r="Q15" s="40"/>
      <c r="R15" s="42"/>
    </row>
    <row r="16" spans="1:18" ht="12.75">
      <c r="A16" s="20" t="s">
        <v>54</v>
      </c>
      <c r="B16" s="21" t="s">
        <v>55</v>
      </c>
      <c r="C16" s="75">
        <v>1660663688</v>
      </c>
      <c r="D16" s="75">
        <v>1660663688</v>
      </c>
      <c r="E16" s="75">
        <v>16513690</v>
      </c>
      <c r="F16" s="75">
        <v>16513690</v>
      </c>
      <c r="G16" s="76">
        <v>0</v>
      </c>
      <c r="H16" s="75">
        <v>11345584</v>
      </c>
      <c r="I16" s="75">
        <v>11345584</v>
      </c>
      <c r="J16" s="23">
        <f t="shared" si="7"/>
        <v>1660663688</v>
      </c>
      <c r="K16" s="23">
        <f t="shared" si="7"/>
        <v>27859274</v>
      </c>
      <c r="L16" s="23">
        <f t="shared" si="7"/>
        <v>27859274</v>
      </c>
      <c r="M16" s="23">
        <f t="shared" si="1"/>
        <v>1.6775987938624695</v>
      </c>
      <c r="N16" s="23">
        <f t="shared" si="2"/>
        <v>1.6775987938624695</v>
      </c>
      <c r="O16" s="23">
        <f t="shared" si="8"/>
        <v>0</v>
      </c>
      <c r="P16" s="23">
        <f t="shared" si="9"/>
        <v>0</v>
      </c>
      <c r="Q16" s="40"/>
      <c r="R16" s="42"/>
    </row>
    <row r="17" spans="1:18" ht="12.75">
      <c r="A17" s="20" t="s">
        <v>56</v>
      </c>
      <c r="B17" s="21" t="s">
        <v>57</v>
      </c>
      <c r="C17" s="75">
        <v>797118579</v>
      </c>
      <c r="D17" s="75">
        <v>797118579</v>
      </c>
      <c r="E17" s="75">
        <v>343603316</v>
      </c>
      <c r="F17" s="75">
        <v>343603316</v>
      </c>
      <c r="G17" s="76">
        <v>0</v>
      </c>
      <c r="H17" s="75">
        <v>94830209</v>
      </c>
      <c r="I17" s="75">
        <v>94830209</v>
      </c>
      <c r="J17" s="23">
        <f t="shared" si="7"/>
        <v>797118579</v>
      </c>
      <c r="K17" s="23">
        <f t="shared" si="7"/>
        <v>438433525</v>
      </c>
      <c r="L17" s="23">
        <f t="shared" si="7"/>
        <v>438433525</v>
      </c>
      <c r="M17" s="23">
        <f t="shared" si="1"/>
        <v>55.002296590555325</v>
      </c>
      <c r="N17" s="23">
        <f t="shared" si="2"/>
        <v>55.002296590555325</v>
      </c>
      <c r="O17" s="23">
        <f t="shared" si="8"/>
        <v>0</v>
      </c>
      <c r="P17" s="23">
        <f t="shared" si="9"/>
        <v>0</v>
      </c>
      <c r="Q17" s="40"/>
      <c r="R17" s="42"/>
    </row>
    <row r="18" spans="1:18" ht="12.75">
      <c r="A18" s="35" t="s">
        <v>58</v>
      </c>
      <c r="B18" s="36" t="s">
        <v>26</v>
      </c>
      <c r="C18" s="18">
        <f>+C19+C20+C21+C22+C23+C24+C25</f>
        <v>7374970245</v>
      </c>
      <c r="D18" s="18">
        <f aca="true" t="shared" si="10" ref="D18:L18">+D19+D20+D21+D22+D23+D24+D25</f>
        <v>7374970245</v>
      </c>
      <c r="E18" s="18">
        <f t="shared" si="10"/>
        <v>4202999450</v>
      </c>
      <c r="F18" s="18">
        <f t="shared" si="10"/>
        <v>4202999450</v>
      </c>
      <c r="G18" s="18">
        <f t="shared" si="10"/>
        <v>0</v>
      </c>
      <c r="H18" s="18">
        <f t="shared" si="10"/>
        <v>543868574</v>
      </c>
      <c r="I18" s="18">
        <f t="shared" si="10"/>
        <v>1565253</v>
      </c>
      <c r="J18" s="18">
        <f t="shared" si="10"/>
        <v>7374970245</v>
      </c>
      <c r="K18" s="18">
        <f t="shared" si="10"/>
        <v>4746868024</v>
      </c>
      <c r="L18" s="18">
        <f t="shared" si="10"/>
        <v>4204564703</v>
      </c>
      <c r="M18" s="18">
        <f t="shared" si="1"/>
        <v>64.36457187360489</v>
      </c>
      <c r="N18" s="18">
        <f t="shared" si="2"/>
        <v>57.0112768366837</v>
      </c>
      <c r="O18" s="18">
        <f>+O19+O20+O21+O22+O23+O24+O25</f>
        <v>0</v>
      </c>
      <c r="P18" s="18">
        <f>+P19+P20+P21+P22+P23+P24+P25</f>
        <v>542303321</v>
      </c>
      <c r="Q18" s="40"/>
      <c r="R18" s="42"/>
    </row>
    <row r="19" spans="1:18" ht="12.75">
      <c r="A19" s="20" t="s">
        <v>59</v>
      </c>
      <c r="B19" s="21" t="s">
        <v>61</v>
      </c>
      <c r="C19" s="75">
        <v>2201024213</v>
      </c>
      <c r="D19" s="75">
        <v>2201024213</v>
      </c>
      <c r="E19" s="75">
        <v>1276514204</v>
      </c>
      <c r="F19" s="75">
        <v>1276514204</v>
      </c>
      <c r="G19" s="76">
        <v>0</v>
      </c>
      <c r="H19" s="75">
        <v>164444300</v>
      </c>
      <c r="I19" s="76">
        <v>0</v>
      </c>
      <c r="J19" s="23">
        <f aca="true" t="shared" si="11" ref="J19:J25">+D19+G19</f>
        <v>2201024213</v>
      </c>
      <c r="K19" s="23">
        <f aca="true" t="shared" si="12" ref="K19:K25">+E19+H19</f>
        <v>1440958504</v>
      </c>
      <c r="L19" s="23">
        <f aca="true" t="shared" si="13" ref="L19:L25">+F19+I19</f>
        <v>1276514204</v>
      </c>
      <c r="M19" s="23">
        <f aca="true" t="shared" si="14" ref="M19:M25">K19/C19*100</f>
        <v>65.46763527130722</v>
      </c>
      <c r="N19" s="23">
        <f aca="true" t="shared" si="15" ref="N19:N25">+L19/C19*100</f>
        <v>57.996372618732295</v>
      </c>
      <c r="O19" s="23">
        <f t="shared" si="8"/>
        <v>0</v>
      </c>
      <c r="P19" s="23">
        <f t="shared" si="9"/>
        <v>164444300</v>
      </c>
      <c r="Q19" s="40"/>
      <c r="R19" s="42"/>
    </row>
    <row r="20" spans="1:18" ht="12.75">
      <c r="A20" s="20" t="s">
        <v>60</v>
      </c>
      <c r="B20" s="21" t="s">
        <v>62</v>
      </c>
      <c r="C20" s="75">
        <v>1559058847</v>
      </c>
      <c r="D20" s="75">
        <v>1559058847</v>
      </c>
      <c r="E20" s="75">
        <v>906708600</v>
      </c>
      <c r="F20" s="75">
        <v>906708600</v>
      </c>
      <c r="G20" s="76">
        <v>0</v>
      </c>
      <c r="H20" s="75">
        <v>117148300</v>
      </c>
      <c r="I20" s="76">
        <v>0</v>
      </c>
      <c r="J20" s="23">
        <f t="shared" si="11"/>
        <v>1559058847</v>
      </c>
      <c r="K20" s="23">
        <f t="shared" si="12"/>
        <v>1023856900</v>
      </c>
      <c r="L20" s="23">
        <f t="shared" si="13"/>
        <v>906708600</v>
      </c>
      <c r="M20" s="23">
        <f t="shared" si="14"/>
        <v>65.67147237387121</v>
      </c>
      <c r="N20" s="23">
        <f t="shared" si="15"/>
        <v>58.1574327194078</v>
      </c>
      <c r="O20" s="23">
        <f aca="true" t="shared" si="16" ref="O20:O25">+C20-J20</f>
        <v>0</v>
      </c>
      <c r="P20" s="23">
        <f aca="true" t="shared" si="17" ref="P20:P25">+K20-L20</f>
        <v>117148300</v>
      </c>
      <c r="Q20" s="40"/>
      <c r="R20" s="42"/>
    </row>
    <row r="21" spans="1:18" ht="12.75">
      <c r="A21" s="20" t="s">
        <v>63</v>
      </c>
      <c r="B21" s="21" t="s">
        <v>68</v>
      </c>
      <c r="C21" s="75">
        <v>1796726511</v>
      </c>
      <c r="D21" s="75">
        <v>1796726511</v>
      </c>
      <c r="E21" s="75">
        <v>970802046</v>
      </c>
      <c r="F21" s="75">
        <v>970802046</v>
      </c>
      <c r="G21" s="76">
        <v>0</v>
      </c>
      <c r="H21" s="75">
        <v>123535874</v>
      </c>
      <c r="I21" s="75">
        <v>1565253</v>
      </c>
      <c r="J21" s="23">
        <f t="shared" si="11"/>
        <v>1796726511</v>
      </c>
      <c r="K21" s="23">
        <f t="shared" si="12"/>
        <v>1094337920</v>
      </c>
      <c r="L21" s="23">
        <f t="shared" si="13"/>
        <v>972367299</v>
      </c>
      <c r="M21" s="23">
        <f t="shared" si="14"/>
        <v>60.90731746318625</v>
      </c>
      <c r="N21" s="23">
        <f t="shared" si="15"/>
        <v>54.1188262680452</v>
      </c>
      <c r="O21" s="23">
        <f t="shared" si="16"/>
        <v>0</v>
      </c>
      <c r="P21" s="23">
        <f t="shared" si="17"/>
        <v>121970621</v>
      </c>
      <c r="Q21" s="40"/>
      <c r="R21" s="42"/>
    </row>
    <row r="22" spans="1:18" ht="12.75">
      <c r="A22" s="20" t="s">
        <v>64</v>
      </c>
      <c r="B22" s="21" t="s">
        <v>69</v>
      </c>
      <c r="C22" s="75">
        <v>765518275</v>
      </c>
      <c r="D22" s="75">
        <v>765518275</v>
      </c>
      <c r="E22" s="75">
        <v>442694300</v>
      </c>
      <c r="F22" s="75">
        <v>442694300</v>
      </c>
      <c r="G22" s="76">
        <v>0</v>
      </c>
      <c r="H22" s="75">
        <v>58609900</v>
      </c>
      <c r="I22" s="76">
        <v>0</v>
      </c>
      <c r="J22" s="23">
        <f t="shared" si="11"/>
        <v>765518275</v>
      </c>
      <c r="K22" s="23">
        <f t="shared" si="12"/>
        <v>501304200</v>
      </c>
      <c r="L22" s="23">
        <f t="shared" si="13"/>
        <v>442694300</v>
      </c>
      <c r="M22" s="23">
        <f t="shared" si="14"/>
        <v>65.48559536348102</v>
      </c>
      <c r="N22" s="23">
        <f t="shared" si="15"/>
        <v>57.829357502928325</v>
      </c>
      <c r="O22" s="23">
        <f t="shared" si="16"/>
        <v>0</v>
      </c>
      <c r="P22" s="23">
        <f t="shared" si="17"/>
        <v>58609900</v>
      </c>
      <c r="Q22" s="40"/>
      <c r="R22" s="42"/>
    </row>
    <row r="23" spans="1:18" ht="12.75">
      <c r="A23" s="20" t="s">
        <v>65</v>
      </c>
      <c r="B23" s="21" t="s">
        <v>70</v>
      </c>
      <c r="C23" s="75">
        <v>95744549</v>
      </c>
      <c r="D23" s="75">
        <v>95744549</v>
      </c>
      <c r="E23" s="75">
        <v>52845900</v>
      </c>
      <c r="F23" s="75">
        <v>52845900</v>
      </c>
      <c r="G23" s="76">
        <v>0</v>
      </c>
      <c r="H23" s="75">
        <v>6860000</v>
      </c>
      <c r="I23" s="76">
        <v>0</v>
      </c>
      <c r="J23" s="23">
        <f t="shared" si="11"/>
        <v>95744549</v>
      </c>
      <c r="K23" s="23">
        <f t="shared" si="12"/>
        <v>59705900</v>
      </c>
      <c r="L23" s="23">
        <f t="shared" si="13"/>
        <v>52845900</v>
      </c>
      <c r="M23" s="23">
        <f t="shared" si="14"/>
        <v>62.35958143162803</v>
      </c>
      <c r="N23" s="23">
        <f t="shared" si="15"/>
        <v>55.19468267587745</v>
      </c>
      <c r="O23" s="23">
        <f t="shared" si="16"/>
        <v>0</v>
      </c>
      <c r="P23" s="23">
        <f t="shared" si="17"/>
        <v>6860000</v>
      </c>
      <c r="Q23" s="40"/>
      <c r="R23" s="42"/>
    </row>
    <row r="24" spans="1:18" ht="12.75">
      <c r="A24" s="20" t="s">
        <v>66</v>
      </c>
      <c r="B24" s="21" t="s">
        <v>71</v>
      </c>
      <c r="C24" s="75">
        <v>574138728</v>
      </c>
      <c r="D24" s="75">
        <v>574138728</v>
      </c>
      <c r="E24" s="75">
        <v>332040400</v>
      </c>
      <c r="F24" s="75">
        <v>332040400</v>
      </c>
      <c r="G24" s="76">
        <v>0</v>
      </c>
      <c r="H24" s="75">
        <v>43959300</v>
      </c>
      <c r="I24" s="76">
        <v>0</v>
      </c>
      <c r="J24" s="23">
        <f t="shared" si="11"/>
        <v>574138728</v>
      </c>
      <c r="K24" s="23">
        <f t="shared" si="12"/>
        <v>375999700</v>
      </c>
      <c r="L24" s="23">
        <f t="shared" si="13"/>
        <v>332040400</v>
      </c>
      <c r="M24" s="23">
        <f t="shared" si="14"/>
        <v>65.4893463309446</v>
      </c>
      <c r="N24" s="23">
        <f t="shared" si="15"/>
        <v>57.8327821843086</v>
      </c>
      <c r="O24" s="23">
        <f t="shared" si="16"/>
        <v>0</v>
      </c>
      <c r="P24" s="23">
        <f t="shared" si="17"/>
        <v>43959300</v>
      </c>
      <c r="Q24" s="40"/>
      <c r="R24" s="42"/>
    </row>
    <row r="25" spans="1:18" ht="12.75">
      <c r="A25" s="20" t="s">
        <v>67</v>
      </c>
      <c r="B25" s="21" t="s">
        <v>72</v>
      </c>
      <c r="C25" s="75">
        <v>382759122</v>
      </c>
      <c r="D25" s="75">
        <v>382759122</v>
      </c>
      <c r="E25" s="75">
        <v>221394000</v>
      </c>
      <c r="F25" s="75">
        <v>221394000</v>
      </c>
      <c r="G25" s="76">
        <v>0</v>
      </c>
      <c r="H25" s="75">
        <v>29310900</v>
      </c>
      <c r="I25" s="76">
        <v>0</v>
      </c>
      <c r="J25" s="23">
        <f t="shared" si="11"/>
        <v>382759122</v>
      </c>
      <c r="K25" s="23">
        <f t="shared" si="12"/>
        <v>250704900</v>
      </c>
      <c r="L25" s="23">
        <f t="shared" si="13"/>
        <v>221394000</v>
      </c>
      <c r="M25" s="23">
        <f t="shared" si="14"/>
        <v>65.49939259187663</v>
      </c>
      <c r="N25" s="23">
        <f t="shared" si="15"/>
        <v>57.84159991881265</v>
      </c>
      <c r="O25" s="23">
        <f t="shared" si="16"/>
        <v>0</v>
      </c>
      <c r="P25" s="23">
        <f t="shared" si="17"/>
        <v>29310900</v>
      </c>
      <c r="Q25" s="40"/>
      <c r="R25" s="42"/>
    </row>
    <row r="26" spans="1:18" ht="12.75">
      <c r="A26" s="35" t="s">
        <v>84</v>
      </c>
      <c r="B26" s="36" t="s">
        <v>27</v>
      </c>
      <c r="C26" s="18">
        <f>+C27+C31+C32+C33</f>
        <v>3218264670</v>
      </c>
      <c r="D26" s="18">
        <f aca="true" t="shared" si="18" ref="D26:L26">+D27+D31+D32+D33</f>
        <v>3218264670</v>
      </c>
      <c r="E26" s="18">
        <f t="shared" si="18"/>
        <v>1429459194</v>
      </c>
      <c r="F26" s="18">
        <f t="shared" si="18"/>
        <v>1429459194</v>
      </c>
      <c r="G26" s="18">
        <f t="shared" si="18"/>
        <v>0</v>
      </c>
      <c r="H26" s="18">
        <f t="shared" si="18"/>
        <v>253670592</v>
      </c>
      <c r="I26" s="18">
        <f t="shared" si="18"/>
        <v>253670592</v>
      </c>
      <c r="J26" s="18">
        <f t="shared" si="18"/>
        <v>3218264670</v>
      </c>
      <c r="K26" s="18">
        <f t="shared" si="18"/>
        <v>1683129786</v>
      </c>
      <c r="L26" s="18">
        <f t="shared" si="18"/>
        <v>1683129786</v>
      </c>
      <c r="M26" s="18">
        <f>K26/C26*100</f>
        <v>52.2992966268371</v>
      </c>
      <c r="N26" s="18">
        <f>+L26/C26*100</f>
        <v>52.2992966268371</v>
      </c>
      <c r="O26" s="18">
        <f>+O27+O31+O32+O33</f>
        <v>0</v>
      </c>
      <c r="P26" s="18">
        <f>+P27+P31+P32+P33</f>
        <v>0</v>
      </c>
      <c r="Q26" s="40"/>
      <c r="R26" s="42"/>
    </row>
    <row r="27" spans="1:18" ht="12.75">
      <c r="A27" s="35" t="s">
        <v>85</v>
      </c>
      <c r="B27" s="36" t="s">
        <v>86</v>
      </c>
      <c r="C27" s="18">
        <f>+C28+C29+C30</f>
        <v>1268948442</v>
      </c>
      <c r="D27" s="18">
        <f aca="true" t="shared" si="19" ref="D27:L27">+D28+D29+D30</f>
        <v>1268948442</v>
      </c>
      <c r="E27" s="18">
        <f t="shared" si="19"/>
        <v>543035694</v>
      </c>
      <c r="F27" s="18">
        <f t="shared" si="19"/>
        <v>543035694</v>
      </c>
      <c r="G27" s="18">
        <f t="shared" si="19"/>
        <v>0</v>
      </c>
      <c r="H27" s="18">
        <f t="shared" si="19"/>
        <v>151820031</v>
      </c>
      <c r="I27" s="18">
        <f t="shared" si="19"/>
        <v>151820031</v>
      </c>
      <c r="J27" s="18">
        <f t="shared" si="19"/>
        <v>1268948442</v>
      </c>
      <c r="K27" s="18">
        <f t="shared" si="19"/>
        <v>694855725</v>
      </c>
      <c r="L27" s="18">
        <f t="shared" si="19"/>
        <v>694855725</v>
      </c>
      <c r="M27" s="18">
        <f>K27/C27*100</f>
        <v>54.75838907251679</v>
      </c>
      <c r="N27" s="18">
        <f>+L27/C27*100</f>
        <v>54.75838907251679</v>
      </c>
      <c r="O27" s="18">
        <f>+O28+O29+O30</f>
        <v>0</v>
      </c>
      <c r="P27" s="18">
        <f>+P28+P29+P30</f>
        <v>0</v>
      </c>
      <c r="Q27" s="40"/>
      <c r="R27" s="42"/>
    </row>
    <row r="28" spans="1:18" ht="12.75">
      <c r="A28" s="20" t="s">
        <v>87</v>
      </c>
      <c r="B28" s="21" t="s">
        <v>88</v>
      </c>
      <c r="C28" s="75">
        <v>982837631</v>
      </c>
      <c r="D28" s="75">
        <v>982837631</v>
      </c>
      <c r="E28" s="75">
        <v>407694283</v>
      </c>
      <c r="F28" s="75">
        <v>407694283</v>
      </c>
      <c r="G28" s="76">
        <v>0</v>
      </c>
      <c r="H28" s="75">
        <v>122132597</v>
      </c>
      <c r="I28" s="75">
        <v>122132597</v>
      </c>
      <c r="J28" s="23">
        <f aca="true" t="shared" si="20" ref="J28:J33">+D28+G28</f>
        <v>982837631</v>
      </c>
      <c r="K28" s="23">
        <f aca="true" t="shared" si="21" ref="K28:K33">+E28+H28</f>
        <v>529826880</v>
      </c>
      <c r="L28" s="23">
        <f aca="true" t="shared" si="22" ref="L28:L33">+F28+I28</f>
        <v>529826880</v>
      </c>
      <c r="M28" s="23">
        <f aca="true" t="shared" si="23" ref="M28:M33">K28/C28*100</f>
        <v>53.907874840010074</v>
      </c>
      <c r="N28" s="23">
        <f aca="true" t="shared" si="24" ref="N28:N33">+L28/C28*100</f>
        <v>53.907874840010074</v>
      </c>
      <c r="O28" s="23">
        <f aca="true" t="shared" si="25" ref="O28:O33">+C28-J28</f>
        <v>0</v>
      </c>
      <c r="P28" s="23">
        <f aca="true" t="shared" si="26" ref="P28:P33">+K28-L28</f>
        <v>0</v>
      </c>
      <c r="Q28" s="40"/>
      <c r="R28" s="42"/>
    </row>
    <row r="29" spans="1:18" ht="12.75">
      <c r="A29" s="20" t="s">
        <v>89</v>
      </c>
      <c r="B29" s="21" t="s">
        <v>90</v>
      </c>
      <c r="C29" s="75">
        <v>190786530</v>
      </c>
      <c r="D29" s="75">
        <v>190786530</v>
      </c>
      <c r="E29" s="75">
        <v>93257335</v>
      </c>
      <c r="F29" s="75">
        <v>93257335</v>
      </c>
      <c r="G29" s="76">
        <v>0</v>
      </c>
      <c r="H29" s="75">
        <v>18479447</v>
      </c>
      <c r="I29" s="75">
        <v>18479447</v>
      </c>
      <c r="J29" s="23">
        <f t="shared" si="20"/>
        <v>190786530</v>
      </c>
      <c r="K29" s="23">
        <f t="shared" si="21"/>
        <v>111736782</v>
      </c>
      <c r="L29" s="23">
        <f t="shared" si="22"/>
        <v>111736782</v>
      </c>
      <c r="M29" s="23">
        <f t="shared" si="23"/>
        <v>58.566389356732884</v>
      </c>
      <c r="N29" s="23">
        <f t="shared" si="24"/>
        <v>58.566389356732884</v>
      </c>
      <c r="O29" s="23">
        <f t="shared" si="25"/>
        <v>0</v>
      </c>
      <c r="P29" s="23">
        <f t="shared" si="26"/>
        <v>0</v>
      </c>
      <c r="Q29" s="40"/>
      <c r="R29" s="42"/>
    </row>
    <row r="30" spans="1:18" ht="12.75">
      <c r="A30" s="20" t="s">
        <v>91</v>
      </c>
      <c r="B30" s="21" t="s">
        <v>92</v>
      </c>
      <c r="C30" s="75">
        <v>95324281</v>
      </c>
      <c r="D30" s="75">
        <v>95324281</v>
      </c>
      <c r="E30" s="75">
        <v>42084076</v>
      </c>
      <c r="F30" s="75">
        <v>42084076</v>
      </c>
      <c r="G30" s="76">
        <v>0</v>
      </c>
      <c r="H30" s="75">
        <v>11207987</v>
      </c>
      <c r="I30" s="75">
        <v>11207987</v>
      </c>
      <c r="J30" s="23">
        <f t="shared" si="20"/>
        <v>95324281</v>
      </c>
      <c r="K30" s="23">
        <f t="shared" si="21"/>
        <v>53292063</v>
      </c>
      <c r="L30" s="23">
        <f t="shared" si="22"/>
        <v>53292063</v>
      </c>
      <c r="M30" s="23">
        <f t="shared" si="23"/>
        <v>55.90607392045265</v>
      </c>
      <c r="N30" s="23">
        <f t="shared" si="24"/>
        <v>55.90607392045265</v>
      </c>
      <c r="O30" s="23">
        <f t="shared" si="25"/>
        <v>0</v>
      </c>
      <c r="P30" s="23">
        <f t="shared" si="26"/>
        <v>0</v>
      </c>
      <c r="Q30" s="40"/>
      <c r="R30" s="42"/>
    </row>
    <row r="31" spans="1:18" ht="12.75">
      <c r="A31" s="35" t="s">
        <v>93</v>
      </c>
      <c r="B31" s="36" t="s">
        <v>96</v>
      </c>
      <c r="C31" s="18">
        <v>124309608</v>
      </c>
      <c r="D31" s="18">
        <v>124309608</v>
      </c>
      <c r="E31" s="18">
        <v>39842824</v>
      </c>
      <c r="F31" s="18">
        <v>39842824</v>
      </c>
      <c r="G31" s="18">
        <v>0</v>
      </c>
      <c r="H31" s="18">
        <v>0</v>
      </c>
      <c r="I31" s="18">
        <v>0</v>
      </c>
      <c r="J31" s="18">
        <f t="shared" si="20"/>
        <v>124309608</v>
      </c>
      <c r="K31" s="18">
        <f t="shared" si="21"/>
        <v>39842824</v>
      </c>
      <c r="L31" s="18">
        <f t="shared" si="22"/>
        <v>39842824</v>
      </c>
      <c r="M31" s="18">
        <f t="shared" si="23"/>
        <v>32.05128279384486</v>
      </c>
      <c r="N31" s="18">
        <f t="shared" si="24"/>
        <v>32.05128279384486</v>
      </c>
      <c r="O31" s="18">
        <f t="shared" si="25"/>
        <v>0</v>
      </c>
      <c r="P31" s="18">
        <f t="shared" si="26"/>
        <v>0</v>
      </c>
      <c r="Q31" s="40"/>
      <c r="R31" s="42"/>
    </row>
    <row r="32" spans="1:18" ht="12.75">
      <c r="A32" s="35" t="s">
        <v>94</v>
      </c>
      <c r="B32" s="36" t="s">
        <v>97</v>
      </c>
      <c r="C32" s="18">
        <v>365761512</v>
      </c>
      <c r="D32" s="18">
        <v>365761512</v>
      </c>
      <c r="E32" s="18">
        <v>219925835</v>
      </c>
      <c r="F32" s="18">
        <v>219925835</v>
      </c>
      <c r="G32" s="18">
        <v>0</v>
      </c>
      <c r="H32" s="18">
        <v>28263320</v>
      </c>
      <c r="I32" s="18">
        <v>28263320</v>
      </c>
      <c r="J32" s="18">
        <f t="shared" si="20"/>
        <v>365761512</v>
      </c>
      <c r="K32" s="18">
        <f t="shared" si="21"/>
        <v>248189155</v>
      </c>
      <c r="L32" s="18">
        <f t="shared" si="22"/>
        <v>248189155</v>
      </c>
      <c r="M32" s="18">
        <f t="shared" si="23"/>
        <v>67.85545959794698</v>
      </c>
      <c r="N32" s="18">
        <f t="shared" si="24"/>
        <v>67.85545959794698</v>
      </c>
      <c r="O32" s="18">
        <f t="shared" si="25"/>
        <v>0</v>
      </c>
      <c r="P32" s="18">
        <f t="shared" si="26"/>
        <v>0</v>
      </c>
      <c r="Q32" s="40"/>
      <c r="R32" s="42"/>
    </row>
    <row r="33" spans="1:18" ht="12.75">
      <c r="A33" s="35" t="s">
        <v>95</v>
      </c>
      <c r="B33" s="36" t="s">
        <v>98</v>
      </c>
      <c r="C33" s="18">
        <v>1459245108</v>
      </c>
      <c r="D33" s="18">
        <v>1459245108</v>
      </c>
      <c r="E33" s="18">
        <v>626654841</v>
      </c>
      <c r="F33" s="18">
        <v>626654841</v>
      </c>
      <c r="G33" s="18">
        <v>0</v>
      </c>
      <c r="H33" s="18">
        <v>73587241</v>
      </c>
      <c r="I33" s="18">
        <v>73587241</v>
      </c>
      <c r="J33" s="18">
        <f t="shared" si="20"/>
        <v>1459245108</v>
      </c>
      <c r="K33" s="18">
        <f t="shared" si="21"/>
        <v>700242082</v>
      </c>
      <c r="L33" s="18">
        <f t="shared" si="22"/>
        <v>700242082</v>
      </c>
      <c r="M33" s="18">
        <f t="shared" si="23"/>
        <v>47.98659787592038</v>
      </c>
      <c r="N33" s="18">
        <f t="shared" si="24"/>
        <v>47.98659787592038</v>
      </c>
      <c r="O33" s="18">
        <f t="shared" si="25"/>
        <v>0</v>
      </c>
      <c r="P33" s="18">
        <f t="shared" si="26"/>
        <v>0</v>
      </c>
      <c r="Q33" s="40"/>
      <c r="R33" s="42"/>
    </row>
    <row r="34" spans="1:18" ht="12.75">
      <c r="A34" s="32" t="s">
        <v>99</v>
      </c>
      <c r="B34" s="33" t="s">
        <v>28</v>
      </c>
      <c r="C34" s="34">
        <f>+C35</f>
        <v>269915831000</v>
      </c>
      <c r="D34" s="34">
        <f aca="true" t="shared" si="27" ref="D34:L34">+D35</f>
        <v>231947107754.09</v>
      </c>
      <c r="E34" s="34">
        <f t="shared" si="27"/>
        <v>226444009709.1</v>
      </c>
      <c r="F34" s="34">
        <f t="shared" si="27"/>
        <v>56691980812.79</v>
      </c>
      <c r="G34" s="34">
        <f t="shared" si="27"/>
        <v>652275838</v>
      </c>
      <c r="H34" s="34">
        <f t="shared" si="27"/>
        <v>3944600373.83</v>
      </c>
      <c r="I34" s="34">
        <f t="shared" si="27"/>
        <v>16160301886.79</v>
      </c>
      <c r="J34" s="34">
        <f t="shared" si="27"/>
        <v>232599383592.09</v>
      </c>
      <c r="K34" s="34">
        <f t="shared" si="27"/>
        <v>230388610082.93</v>
      </c>
      <c r="L34" s="34">
        <f t="shared" si="27"/>
        <v>72852282699.58002</v>
      </c>
      <c r="M34" s="53">
        <f aca="true" t="shared" si="28" ref="M34:M55">K34/C34*100</f>
        <v>85.35572338583208</v>
      </c>
      <c r="N34" s="53">
        <f aca="true" t="shared" si="29" ref="N34:N55">+L34/C34*100</f>
        <v>26.990740939378256</v>
      </c>
      <c r="O34" s="34">
        <f>+O35</f>
        <v>37316447407.91</v>
      </c>
      <c r="P34" s="34">
        <f>+P35</f>
        <v>157536327383.34998</v>
      </c>
      <c r="Q34" s="40"/>
      <c r="R34" s="42"/>
    </row>
    <row r="35" spans="1:18" s="16" customFormat="1" ht="12.75">
      <c r="A35" s="37" t="s">
        <v>100</v>
      </c>
      <c r="B35" s="38" t="s">
        <v>29</v>
      </c>
      <c r="C35" s="39">
        <f>+C36+C65</f>
        <v>269915831000</v>
      </c>
      <c r="D35" s="39">
        <f aca="true" t="shared" si="30" ref="D35:L35">+D36+D65</f>
        <v>231947107754.09</v>
      </c>
      <c r="E35" s="39">
        <f t="shared" si="30"/>
        <v>226444009709.1</v>
      </c>
      <c r="F35" s="39">
        <f t="shared" si="30"/>
        <v>56691980812.79</v>
      </c>
      <c r="G35" s="39">
        <f t="shared" si="30"/>
        <v>652275838</v>
      </c>
      <c r="H35" s="39">
        <f t="shared" si="30"/>
        <v>3944600373.83</v>
      </c>
      <c r="I35" s="39">
        <f t="shared" si="30"/>
        <v>16160301886.79</v>
      </c>
      <c r="J35" s="39">
        <f t="shared" si="30"/>
        <v>232599383592.09</v>
      </c>
      <c r="K35" s="39">
        <f t="shared" si="30"/>
        <v>230388610082.93</v>
      </c>
      <c r="L35" s="39">
        <f t="shared" si="30"/>
        <v>72852282699.58002</v>
      </c>
      <c r="M35" s="39">
        <f t="shared" si="28"/>
        <v>85.35572338583208</v>
      </c>
      <c r="N35" s="39">
        <f t="shared" si="29"/>
        <v>26.990740939378256</v>
      </c>
      <c r="O35" s="39">
        <f>+O36+O65</f>
        <v>37316447407.91</v>
      </c>
      <c r="P35" s="39">
        <f>+P36+P65</f>
        <v>157536327383.34998</v>
      </c>
      <c r="Q35" s="40"/>
      <c r="R35" s="42"/>
    </row>
    <row r="36" spans="1:18" ht="12.75">
      <c r="A36" s="35" t="s">
        <v>101</v>
      </c>
      <c r="B36" s="36" t="s">
        <v>102</v>
      </c>
      <c r="C36" s="18">
        <f>+C37+C40+C53</f>
        <v>5485389555</v>
      </c>
      <c r="D36" s="18">
        <f aca="true" t="shared" si="31" ref="D36:L36">+D37+D40+D53</f>
        <v>2250679619.91</v>
      </c>
      <c r="E36" s="18">
        <f t="shared" si="31"/>
        <v>2239203942.81</v>
      </c>
      <c r="F36" s="18">
        <f t="shared" si="31"/>
        <v>30225637.6</v>
      </c>
      <c r="G36" s="18">
        <f t="shared" si="31"/>
        <v>310114</v>
      </c>
      <c r="H36" s="18">
        <f t="shared" si="31"/>
        <v>3052864</v>
      </c>
      <c r="I36" s="18">
        <f t="shared" si="31"/>
        <v>6122592.5</v>
      </c>
      <c r="J36" s="18">
        <f t="shared" si="31"/>
        <v>2250989733.91</v>
      </c>
      <c r="K36" s="18">
        <f t="shared" si="31"/>
        <v>2242256806.81</v>
      </c>
      <c r="L36" s="18">
        <f t="shared" si="31"/>
        <v>36348230.1</v>
      </c>
      <c r="M36" s="39">
        <f>K36/C36*100</f>
        <v>40.8768927772168</v>
      </c>
      <c r="N36" s="39">
        <f>+L36/C36*100</f>
        <v>0.6626371698044334</v>
      </c>
      <c r="O36" s="18">
        <f>+O37+O40+O53</f>
        <v>3234399821.09</v>
      </c>
      <c r="P36" s="18">
        <f>+P37+P40+P53</f>
        <v>2205908576.71</v>
      </c>
      <c r="Q36" s="40"/>
      <c r="R36" s="42"/>
    </row>
    <row r="37" spans="1:18" ht="25.5">
      <c r="A37" s="35" t="s">
        <v>103</v>
      </c>
      <c r="B37" s="36" t="s">
        <v>40</v>
      </c>
      <c r="C37" s="18">
        <f>+C38</f>
        <v>18279000</v>
      </c>
      <c r="D37" s="18">
        <f aca="true" t="shared" si="32" ref="D37:L38">+D38</f>
        <v>18278739.5</v>
      </c>
      <c r="E37" s="18">
        <f t="shared" si="32"/>
        <v>15657059</v>
      </c>
      <c r="F37" s="18">
        <f t="shared" si="32"/>
        <v>4250000</v>
      </c>
      <c r="G37" s="18">
        <f t="shared" si="32"/>
        <v>0</v>
      </c>
      <c r="H37" s="18">
        <f t="shared" si="32"/>
        <v>1255250</v>
      </c>
      <c r="I37" s="18">
        <f t="shared" si="32"/>
        <v>4396059</v>
      </c>
      <c r="J37" s="18">
        <f t="shared" si="32"/>
        <v>18278739.5</v>
      </c>
      <c r="K37" s="18">
        <f t="shared" si="32"/>
        <v>16912309</v>
      </c>
      <c r="L37" s="18">
        <f t="shared" si="32"/>
        <v>8646059</v>
      </c>
      <c r="M37" s="39">
        <f t="shared" si="28"/>
        <v>92.52316319273484</v>
      </c>
      <c r="N37" s="39">
        <f t="shared" si="29"/>
        <v>47.30050330980907</v>
      </c>
      <c r="O37" s="18">
        <f>+O38</f>
        <v>260.5</v>
      </c>
      <c r="P37" s="18">
        <f>+P38</f>
        <v>8266250</v>
      </c>
      <c r="Q37" s="40"/>
      <c r="R37" s="42"/>
    </row>
    <row r="38" spans="1:18" ht="12.75">
      <c r="A38" s="35" t="s">
        <v>104</v>
      </c>
      <c r="B38" s="36" t="s">
        <v>105</v>
      </c>
      <c r="C38" s="18">
        <f>+C39</f>
        <v>18279000</v>
      </c>
      <c r="D38" s="18">
        <f t="shared" si="32"/>
        <v>18278739.5</v>
      </c>
      <c r="E38" s="18">
        <f t="shared" si="32"/>
        <v>15657059</v>
      </c>
      <c r="F38" s="18">
        <f t="shared" si="32"/>
        <v>4250000</v>
      </c>
      <c r="G38" s="18">
        <f t="shared" si="32"/>
        <v>0</v>
      </c>
      <c r="H38" s="18">
        <f t="shared" si="32"/>
        <v>1255250</v>
      </c>
      <c r="I38" s="18">
        <f t="shared" si="32"/>
        <v>4396059</v>
      </c>
      <c r="J38" s="18">
        <f t="shared" si="32"/>
        <v>18278739.5</v>
      </c>
      <c r="K38" s="18">
        <f t="shared" si="32"/>
        <v>16912309</v>
      </c>
      <c r="L38" s="18">
        <f t="shared" si="32"/>
        <v>8646059</v>
      </c>
      <c r="M38" s="39">
        <f>K38/C38*100</f>
        <v>92.52316319273484</v>
      </c>
      <c r="N38" s="39">
        <f>+L38/C38*100</f>
        <v>47.30050330980907</v>
      </c>
      <c r="O38" s="18">
        <f>+O39</f>
        <v>260.5</v>
      </c>
      <c r="P38" s="18">
        <f>+P39</f>
        <v>8266250</v>
      </c>
      <c r="Q38" s="40"/>
      <c r="R38" s="42"/>
    </row>
    <row r="39" spans="1:20" ht="12.75">
      <c r="A39" s="20" t="s">
        <v>106</v>
      </c>
      <c r="B39" s="21" t="s">
        <v>105</v>
      </c>
      <c r="C39" s="75">
        <v>18279000</v>
      </c>
      <c r="D39" s="75">
        <v>18278739.5</v>
      </c>
      <c r="E39" s="75">
        <v>15657059</v>
      </c>
      <c r="F39" s="75">
        <v>4250000</v>
      </c>
      <c r="G39" s="76">
        <v>0</v>
      </c>
      <c r="H39" s="75">
        <v>1255250</v>
      </c>
      <c r="I39" s="75">
        <v>4396059</v>
      </c>
      <c r="J39" s="23">
        <f>+D39+G39</f>
        <v>18278739.5</v>
      </c>
      <c r="K39" s="23">
        <f>+E39+H39</f>
        <v>16912309</v>
      </c>
      <c r="L39" s="23">
        <f>+F39+I39</f>
        <v>8646059</v>
      </c>
      <c r="M39" s="23">
        <f t="shared" si="28"/>
        <v>92.52316319273484</v>
      </c>
      <c r="N39" s="23">
        <f t="shared" si="29"/>
        <v>47.30050330980907</v>
      </c>
      <c r="O39" s="23">
        <f>+C39-J39</f>
        <v>260.5</v>
      </c>
      <c r="P39" s="23">
        <f>+K39-L39</f>
        <v>8266250</v>
      </c>
      <c r="Q39" s="40"/>
      <c r="R39" s="42"/>
      <c r="T39" s="42"/>
    </row>
    <row r="40" spans="1:18" ht="25.5">
      <c r="A40" s="35" t="s">
        <v>107</v>
      </c>
      <c r="B40" s="36" t="s">
        <v>30</v>
      </c>
      <c r="C40" s="18">
        <f>+C41+C43+C45+C47+C51</f>
        <v>65770901</v>
      </c>
      <c r="D40" s="18">
        <f aca="true" t="shared" si="33" ref="D40:L40">+D41+D43+D45+D47+D51</f>
        <v>45894581.08</v>
      </c>
      <c r="E40" s="18">
        <f t="shared" si="33"/>
        <v>37624214.48</v>
      </c>
      <c r="F40" s="18">
        <f t="shared" si="33"/>
        <v>8174844.600000001</v>
      </c>
      <c r="G40" s="18">
        <f t="shared" si="33"/>
        <v>0</v>
      </c>
      <c r="H40" s="18">
        <f t="shared" si="33"/>
        <v>1487500</v>
      </c>
      <c r="I40" s="18">
        <f t="shared" si="33"/>
        <v>1416419.5</v>
      </c>
      <c r="J40" s="18">
        <f t="shared" si="33"/>
        <v>45894581.08</v>
      </c>
      <c r="K40" s="18">
        <f t="shared" si="33"/>
        <v>39111714.48</v>
      </c>
      <c r="L40" s="18">
        <f t="shared" si="33"/>
        <v>9591264.100000001</v>
      </c>
      <c r="M40" s="18">
        <f t="shared" si="28"/>
        <v>59.46659371444524</v>
      </c>
      <c r="N40" s="18">
        <f t="shared" si="29"/>
        <v>14.582838237231996</v>
      </c>
      <c r="O40" s="18">
        <f>+O41+O43+O45+O47+O51</f>
        <v>19876319.92</v>
      </c>
      <c r="P40" s="18">
        <f>+P41+P43+P45+P47+P51</f>
        <v>29520450.38</v>
      </c>
      <c r="Q40" s="40"/>
      <c r="R40" s="42"/>
    </row>
    <row r="41" spans="1:18" ht="25.5">
      <c r="A41" s="35" t="s">
        <v>108</v>
      </c>
      <c r="B41" s="36" t="s">
        <v>109</v>
      </c>
      <c r="C41" s="18">
        <f>+C42</f>
        <v>33781041</v>
      </c>
      <c r="D41" s="18">
        <f aca="true" t="shared" si="34" ref="D41:L41">+D42</f>
        <v>33780639.48</v>
      </c>
      <c r="E41" s="18">
        <f t="shared" si="34"/>
        <v>28030830.38</v>
      </c>
      <c r="F41" s="18">
        <f t="shared" si="34"/>
        <v>0</v>
      </c>
      <c r="G41" s="18">
        <f t="shared" si="34"/>
        <v>0</v>
      </c>
      <c r="H41" s="18">
        <f t="shared" si="34"/>
        <v>0</v>
      </c>
      <c r="I41" s="18">
        <f t="shared" si="34"/>
        <v>0</v>
      </c>
      <c r="J41" s="18">
        <f t="shared" si="34"/>
        <v>33780639.48</v>
      </c>
      <c r="K41" s="18">
        <f t="shared" si="34"/>
        <v>28030830.38</v>
      </c>
      <c r="L41" s="18">
        <f t="shared" si="34"/>
        <v>0</v>
      </c>
      <c r="M41" s="18">
        <f>K41/C41*100</f>
        <v>82.97799460946156</v>
      </c>
      <c r="N41" s="18">
        <f>+L41/C41*100</f>
        <v>0</v>
      </c>
      <c r="O41" s="18">
        <f>+O42</f>
        <v>401.52000000327826</v>
      </c>
      <c r="P41" s="18">
        <f>+P42</f>
        <v>28030830.38</v>
      </c>
      <c r="Q41" s="40"/>
      <c r="R41" s="42"/>
    </row>
    <row r="42" spans="1:18" ht="12.75">
      <c r="A42" s="20" t="s">
        <v>110</v>
      </c>
      <c r="B42" s="21" t="s">
        <v>111</v>
      </c>
      <c r="C42" s="75">
        <v>33781041</v>
      </c>
      <c r="D42" s="75">
        <v>33780639.48</v>
      </c>
      <c r="E42" s="75">
        <v>28030830.38</v>
      </c>
      <c r="F42" s="76">
        <v>0</v>
      </c>
      <c r="G42" s="76">
        <v>0</v>
      </c>
      <c r="H42" s="76">
        <v>0</v>
      </c>
      <c r="I42" s="76">
        <v>0</v>
      </c>
      <c r="J42" s="23">
        <f>+D42+G42</f>
        <v>33780639.48</v>
      </c>
      <c r="K42" s="23">
        <f>+E42+H42</f>
        <v>28030830.38</v>
      </c>
      <c r="L42" s="23">
        <f>+F42+I42</f>
        <v>0</v>
      </c>
      <c r="M42" s="23">
        <f>K42/C42*100</f>
        <v>82.97799460946156</v>
      </c>
      <c r="N42" s="23">
        <f>+L42/C42*100</f>
        <v>0</v>
      </c>
      <c r="O42" s="23">
        <f>+C42-J42</f>
        <v>401.52000000327826</v>
      </c>
      <c r="P42" s="23">
        <f>+K42-L42</f>
        <v>28030830.38</v>
      </c>
      <c r="Q42" s="40"/>
      <c r="R42" s="42"/>
    </row>
    <row r="43" spans="1:18" ht="12.75">
      <c r="A43" s="35" t="s">
        <v>256</v>
      </c>
      <c r="B43" s="36" t="s">
        <v>257</v>
      </c>
      <c r="C43" s="18">
        <f>+C44</f>
        <v>1000000</v>
      </c>
      <c r="D43" s="18">
        <f aca="true" t="shared" si="35" ref="D43:L43">+D44</f>
        <v>549650</v>
      </c>
      <c r="E43" s="18">
        <f t="shared" si="35"/>
        <v>537705</v>
      </c>
      <c r="F43" s="18">
        <f t="shared" si="35"/>
        <v>0</v>
      </c>
      <c r="G43" s="18">
        <f t="shared" si="35"/>
        <v>0</v>
      </c>
      <c r="H43" s="18">
        <f t="shared" si="35"/>
        <v>0</v>
      </c>
      <c r="I43" s="18">
        <f t="shared" si="35"/>
        <v>535585</v>
      </c>
      <c r="J43" s="18">
        <f t="shared" si="35"/>
        <v>549650</v>
      </c>
      <c r="K43" s="18">
        <f t="shared" si="35"/>
        <v>537705</v>
      </c>
      <c r="L43" s="18">
        <f t="shared" si="35"/>
        <v>535585</v>
      </c>
      <c r="M43" s="18">
        <f>K43/C43*100</f>
        <v>53.7705</v>
      </c>
      <c r="N43" s="18">
        <f>+L43/C43*100</f>
        <v>53.558499999999995</v>
      </c>
      <c r="O43" s="18">
        <f>+O44</f>
        <v>450350</v>
      </c>
      <c r="P43" s="18">
        <f>+P44</f>
        <v>2120</v>
      </c>
      <c r="Q43" s="40"/>
      <c r="R43" s="42"/>
    </row>
    <row r="44" spans="1:18" ht="12.75">
      <c r="A44" s="20" t="s">
        <v>254</v>
      </c>
      <c r="B44" s="21" t="s">
        <v>255</v>
      </c>
      <c r="C44" s="79">
        <v>1000000</v>
      </c>
      <c r="D44" s="79">
        <v>549650</v>
      </c>
      <c r="E44" s="79">
        <v>537705</v>
      </c>
      <c r="F44" s="78">
        <v>0</v>
      </c>
      <c r="G44" s="78">
        <v>0</v>
      </c>
      <c r="H44" s="78">
        <v>0</v>
      </c>
      <c r="I44" s="79">
        <v>535585</v>
      </c>
      <c r="J44" s="23">
        <f>+D44+G44</f>
        <v>549650</v>
      </c>
      <c r="K44" s="23">
        <f>+E44+H44</f>
        <v>537705</v>
      </c>
      <c r="L44" s="23">
        <f>+F44+I44</f>
        <v>535585</v>
      </c>
      <c r="M44" s="23">
        <f>K44/C44*100</f>
        <v>53.7705</v>
      </c>
      <c r="N44" s="23">
        <f>+L44/C44*100</f>
        <v>53.558499999999995</v>
      </c>
      <c r="O44" s="23">
        <f>+C44-J44</f>
        <v>450350</v>
      </c>
      <c r="P44" s="23">
        <f>+K44-L44</f>
        <v>2120</v>
      </c>
      <c r="Q44" s="40"/>
      <c r="R44" s="42"/>
    </row>
    <row r="45" spans="1:18" ht="25.5">
      <c r="A45" s="35" t="s">
        <v>112</v>
      </c>
      <c r="B45" s="36" t="s">
        <v>113</v>
      </c>
      <c r="C45" s="18">
        <f>+C46</f>
        <v>11083810</v>
      </c>
      <c r="D45" s="18">
        <f aca="true" t="shared" si="36" ref="D45:L45">+D46</f>
        <v>1895315.7</v>
      </c>
      <c r="E45" s="18">
        <f t="shared" si="36"/>
        <v>1895315.7</v>
      </c>
      <c r="F45" s="18">
        <f t="shared" si="36"/>
        <v>1895315.7</v>
      </c>
      <c r="G45" s="18">
        <f t="shared" si="36"/>
        <v>0</v>
      </c>
      <c r="H45" s="18">
        <f t="shared" si="36"/>
        <v>0</v>
      </c>
      <c r="I45" s="18">
        <f t="shared" si="36"/>
        <v>0</v>
      </c>
      <c r="J45" s="18">
        <f t="shared" si="36"/>
        <v>1895315.7</v>
      </c>
      <c r="K45" s="18">
        <f t="shared" si="36"/>
        <v>1895315.7</v>
      </c>
      <c r="L45" s="18">
        <f t="shared" si="36"/>
        <v>1895315.7</v>
      </c>
      <c r="M45" s="18">
        <f t="shared" si="28"/>
        <v>17.099857359518072</v>
      </c>
      <c r="N45" s="18">
        <f t="shared" si="29"/>
        <v>17.099857359518072</v>
      </c>
      <c r="O45" s="18">
        <f>+O46</f>
        <v>9188494.3</v>
      </c>
      <c r="P45" s="18">
        <f>+P46</f>
        <v>0</v>
      </c>
      <c r="Q45" s="40"/>
      <c r="R45" s="42"/>
    </row>
    <row r="46" spans="1:18" ht="25.5">
      <c r="A46" s="20" t="s">
        <v>114</v>
      </c>
      <c r="B46" s="21" t="s">
        <v>115</v>
      </c>
      <c r="C46" s="77">
        <v>11083810</v>
      </c>
      <c r="D46" s="77">
        <v>1895315.7</v>
      </c>
      <c r="E46" s="77">
        <v>1895315.7</v>
      </c>
      <c r="F46" s="77">
        <v>1895315.7</v>
      </c>
      <c r="G46" s="20">
        <v>0</v>
      </c>
      <c r="H46" s="20">
        <v>0</v>
      </c>
      <c r="I46" s="20">
        <v>0</v>
      </c>
      <c r="J46" s="23">
        <f>+D46+G46</f>
        <v>1895315.7</v>
      </c>
      <c r="K46" s="23">
        <f>+E46+H46</f>
        <v>1895315.7</v>
      </c>
      <c r="L46" s="23">
        <f>+F46+I46</f>
        <v>1895315.7</v>
      </c>
      <c r="M46" s="23">
        <f t="shared" si="28"/>
        <v>17.099857359518072</v>
      </c>
      <c r="N46" s="23">
        <f t="shared" si="29"/>
        <v>17.099857359518072</v>
      </c>
      <c r="O46" s="23">
        <f>+C46-J46</f>
        <v>9188494.3</v>
      </c>
      <c r="P46" s="23">
        <f>+K46-L46</f>
        <v>0</v>
      </c>
      <c r="Q46" s="40"/>
      <c r="R46" s="42"/>
    </row>
    <row r="47" spans="1:18" ht="12.75">
      <c r="A47" s="35" t="s">
        <v>116</v>
      </c>
      <c r="B47" s="36" t="s">
        <v>117</v>
      </c>
      <c r="C47" s="18">
        <f>+C48+C49+C50</f>
        <v>19756050</v>
      </c>
      <c r="D47" s="18">
        <f aca="true" t="shared" si="37" ref="D47:L47">+D48+D49+D50</f>
        <v>9518975.9</v>
      </c>
      <c r="E47" s="18">
        <f t="shared" si="37"/>
        <v>7010363.4</v>
      </c>
      <c r="F47" s="18">
        <f t="shared" si="37"/>
        <v>6129528.9</v>
      </c>
      <c r="G47" s="18">
        <f t="shared" si="37"/>
        <v>0</v>
      </c>
      <c r="H47" s="18">
        <f t="shared" si="37"/>
        <v>1487500</v>
      </c>
      <c r="I47" s="18">
        <f t="shared" si="37"/>
        <v>880834.5</v>
      </c>
      <c r="J47" s="18">
        <f t="shared" si="37"/>
        <v>9518975.9</v>
      </c>
      <c r="K47" s="18">
        <f t="shared" si="37"/>
        <v>8497863.4</v>
      </c>
      <c r="L47" s="18">
        <f t="shared" si="37"/>
        <v>7010363.4</v>
      </c>
      <c r="M47" s="18">
        <f>K47/C47*100</f>
        <v>43.013980021309926</v>
      </c>
      <c r="N47" s="18">
        <f>+L47/C47*100</f>
        <v>35.48464090746885</v>
      </c>
      <c r="O47" s="18">
        <f>+O48+O49+O50</f>
        <v>10237074.1</v>
      </c>
      <c r="P47" s="18">
        <f>+P48+P49+P50</f>
        <v>1487500</v>
      </c>
      <c r="Q47" s="40"/>
      <c r="R47" s="42"/>
    </row>
    <row r="48" spans="1:18" ht="12.75">
      <c r="A48" s="20" t="s">
        <v>118</v>
      </c>
      <c r="B48" s="21" t="s">
        <v>119</v>
      </c>
      <c r="C48" s="75">
        <v>3000000</v>
      </c>
      <c r="D48" s="75">
        <v>747200</v>
      </c>
      <c r="E48" s="75">
        <v>688500</v>
      </c>
      <c r="F48" s="75">
        <v>179600</v>
      </c>
      <c r="G48" s="76">
        <v>0</v>
      </c>
      <c r="H48" s="76">
        <v>0</v>
      </c>
      <c r="I48" s="75">
        <v>508900</v>
      </c>
      <c r="J48" s="23">
        <f aca="true" t="shared" si="38" ref="J48:L50">+D48+G48</f>
        <v>747200</v>
      </c>
      <c r="K48" s="23">
        <f t="shared" si="38"/>
        <v>688500</v>
      </c>
      <c r="L48" s="23">
        <f t="shared" si="38"/>
        <v>688500</v>
      </c>
      <c r="M48" s="23">
        <f>K48/C48*100</f>
        <v>22.95</v>
      </c>
      <c r="N48" s="23">
        <f>+L48/C48*100</f>
        <v>22.95</v>
      </c>
      <c r="O48" s="23">
        <f>+C48-J48</f>
        <v>2252800</v>
      </c>
      <c r="P48" s="23">
        <f>+K48-L48</f>
        <v>0</v>
      </c>
      <c r="Q48" s="40"/>
      <c r="R48" s="42"/>
    </row>
    <row r="49" spans="1:18" ht="12.75">
      <c r="A49" s="20" t="s">
        <v>120</v>
      </c>
      <c r="B49" s="21" t="s">
        <v>121</v>
      </c>
      <c r="C49" s="75">
        <v>6050000</v>
      </c>
      <c r="D49" s="75">
        <v>1307345.9</v>
      </c>
      <c r="E49" s="75">
        <v>1296933.4</v>
      </c>
      <c r="F49" s="75">
        <v>924998.9</v>
      </c>
      <c r="G49" s="76">
        <v>0</v>
      </c>
      <c r="H49" s="76">
        <v>0</v>
      </c>
      <c r="I49" s="75">
        <v>371934.5</v>
      </c>
      <c r="J49" s="23">
        <f t="shared" si="38"/>
        <v>1307345.9</v>
      </c>
      <c r="K49" s="23">
        <f t="shared" si="38"/>
        <v>1296933.4</v>
      </c>
      <c r="L49" s="23">
        <f t="shared" si="38"/>
        <v>1296933.4</v>
      </c>
      <c r="M49" s="23">
        <f t="shared" si="28"/>
        <v>21.436915702479336</v>
      </c>
      <c r="N49" s="23">
        <f t="shared" si="29"/>
        <v>21.436915702479336</v>
      </c>
      <c r="O49" s="23">
        <f>+C49-J49</f>
        <v>4742654.1</v>
      </c>
      <c r="P49" s="23">
        <f>+K49-L49</f>
        <v>0</v>
      </c>
      <c r="Q49" s="40"/>
      <c r="R49" s="42"/>
    </row>
    <row r="50" spans="1:18" ht="12.75">
      <c r="A50" s="20" t="s">
        <v>122</v>
      </c>
      <c r="B50" s="21" t="s">
        <v>123</v>
      </c>
      <c r="C50" s="75">
        <v>10706050</v>
      </c>
      <c r="D50" s="75">
        <v>7464430</v>
      </c>
      <c r="E50" s="75">
        <v>5024930</v>
      </c>
      <c r="F50" s="75">
        <v>5024930</v>
      </c>
      <c r="G50" s="76">
        <v>0</v>
      </c>
      <c r="H50" s="75">
        <v>1487500</v>
      </c>
      <c r="I50" s="76">
        <v>0</v>
      </c>
      <c r="J50" s="23">
        <f t="shared" si="38"/>
        <v>7464430</v>
      </c>
      <c r="K50" s="23">
        <f t="shared" si="38"/>
        <v>6512430</v>
      </c>
      <c r="L50" s="23">
        <f t="shared" si="38"/>
        <v>5024930</v>
      </c>
      <c r="M50" s="23">
        <f t="shared" si="28"/>
        <v>60.82943756100523</v>
      </c>
      <c r="N50" s="23">
        <f t="shared" si="29"/>
        <v>46.93542436286025</v>
      </c>
      <c r="O50" s="23">
        <f>+C50-J50</f>
        <v>3241620</v>
      </c>
      <c r="P50" s="23">
        <f>+K50-L50</f>
        <v>1487500</v>
      </c>
      <c r="Q50" s="40"/>
      <c r="R50" s="42"/>
    </row>
    <row r="51" spans="1:18" ht="25.5">
      <c r="A51" s="35" t="s">
        <v>124</v>
      </c>
      <c r="B51" s="36" t="s">
        <v>125</v>
      </c>
      <c r="C51" s="18">
        <f>+C52</f>
        <v>150000</v>
      </c>
      <c r="D51" s="18">
        <f aca="true" t="shared" si="39" ref="D51:L51">+D52</f>
        <v>150000</v>
      </c>
      <c r="E51" s="18">
        <f t="shared" si="39"/>
        <v>150000</v>
      </c>
      <c r="F51" s="18">
        <f t="shared" si="39"/>
        <v>150000</v>
      </c>
      <c r="G51" s="18">
        <f t="shared" si="39"/>
        <v>0</v>
      </c>
      <c r="H51" s="18">
        <f t="shared" si="39"/>
        <v>0</v>
      </c>
      <c r="I51" s="18">
        <f t="shared" si="39"/>
        <v>0</v>
      </c>
      <c r="J51" s="18">
        <f t="shared" si="39"/>
        <v>150000</v>
      </c>
      <c r="K51" s="18">
        <f t="shared" si="39"/>
        <v>150000</v>
      </c>
      <c r="L51" s="18">
        <f t="shared" si="39"/>
        <v>150000</v>
      </c>
      <c r="M51" s="18">
        <f t="shared" si="28"/>
        <v>100</v>
      </c>
      <c r="N51" s="18">
        <f t="shared" si="29"/>
        <v>100</v>
      </c>
      <c r="O51" s="18">
        <f>+O52</f>
        <v>0</v>
      </c>
      <c r="P51" s="18">
        <f>+P52</f>
        <v>0</v>
      </c>
      <c r="Q51" s="40"/>
      <c r="R51" s="42"/>
    </row>
    <row r="52" spans="1:18" ht="12.75">
      <c r="A52" s="20" t="s">
        <v>127</v>
      </c>
      <c r="B52" s="21" t="s">
        <v>128</v>
      </c>
      <c r="C52" s="75">
        <v>150000</v>
      </c>
      <c r="D52" s="75">
        <v>150000</v>
      </c>
      <c r="E52" s="75">
        <v>150000</v>
      </c>
      <c r="F52" s="75">
        <v>150000</v>
      </c>
      <c r="G52" s="76">
        <v>0</v>
      </c>
      <c r="H52" s="76">
        <v>0</v>
      </c>
      <c r="I52" s="76">
        <v>0</v>
      </c>
      <c r="J52" s="23">
        <f>+D52+G52</f>
        <v>150000</v>
      </c>
      <c r="K52" s="23">
        <f>+E52+H52</f>
        <v>150000</v>
      </c>
      <c r="L52" s="23">
        <f>+F52+I52</f>
        <v>150000</v>
      </c>
      <c r="M52" s="23">
        <f>K52/C52*100</f>
        <v>100</v>
      </c>
      <c r="N52" s="23">
        <f>+L52/C52*100</f>
        <v>100</v>
      </c>
      <c r="O52" s="23">
        <f>+C52-J52</f>
        <v>0</v>
      </c>
      <c r="P52" s="23">
        <f>+K52-L52</f>
        <v>0</v>
      </c>
      <c r="Q52" s="40"/>
      <c r="R52" s="42"/>
    </row>
    <row r="53" spans="1:18" ht="12.75">
      <c r="A53" s="35" t="s">
        <v>126</v>
      </c>
      <c r="B53" s="36" t="s">
        <v>31</v>
      </c>
      <c r="C53" s="18">
        <f>+C54+C56+C59+C61+C63</f>
        <v>5401339654</v>
      </c>
      <c r="D53" s="18">
        <f aca="true" t="shared" si="40" ref="D53:L53">+D54+D56+D59+D61+D63</f>
        <v>2186506299.33</v>
      </c>
      <c r="E53" s="18">
        <f t="shared" si="40"/>
        <v>2185922669.33</v>
      </c>
      <c r="F53" s="18">
        <f t="shared" si="40"/>
        <v>17800793</v>
      </c>
      <c r="G53" s="18">
        <f t="shared" si="40"/>
        <v>310114</v>
      </c>
      <c r="H53" s="18">
        <f t="shared" si="40"/>
        <v>310114</v>
      </c>
      <c r="I53" s="18">
        <f t="shared" si="40"/>
        <v>310114</v>
      </c>
      <c r="J53" s="18">
        <f t="shared" si="40"/>
        <v>2186816413.33</v>
      </c>
      <c r="K53" s="18">
        <f t="shared" si="40"/>
        <v>2186232783.33</v>
      </c>
      <c r="L53" s="18">
        <f t="shared" si="40"/>
        <v>18110907</v>
      </c>
      <c r="M53" s="18">
        <f>K53/C53*100</f>
        <v>40.47575089470572</v>
      </c>
      <c r="N53" s="18">
        <f>+L53/C53*100</f>
        <v>0.3353039830884888</v>
      </c>
      <c r="O53" s="18">
        <f>+O54+O56+O59+O61+O63</f>
        <v>3214523240.67</v>
      </c>
      <c r="P53" s="18">
        <f>+P54+P56+P59+P61+P63</f>
        <v>2168121876.33</v>
      </c>
      <c r="Q53" s="40"/>
      <c r="R53" s="42"/>
    </row>
    <row r="54" spans="1:18" ht="12.75">
      <c r="A54" s="35" t="s">
        <v>129</v>
      </c>
      <c r="B54" s="36" t="s">
        <v>130</v>
      </c>
      <c r="C54" s="18">
        <f>+C55</f>
        <v>58451000</v>
      </c>
      <c r="D54" s="18">
        <f aca="true" t="shared" si="41" ref="D54:L54">+D55</f>
        <v>0</v>
      </c>
      <c r="E54" s="18">
        <f t="shared" si="41"/>
        <v>0</v>
      </c>
      <c r="F54" s="18">
        <f t="shared" si="41"/>
        <v>0</v>
      </c>
      <c r="G54" s="18">
        <f t="shared" si="41"/>
        <v>0</v>
      </c>
      <c r="H54" s="18">
        <f t="shared" si="41"/>
        <v>0</v>
      </c>
      <c r="I54" s="18">
        <f t="shared" si="41"/>
        <v>0</v>
      </c>
      <c r="J54" s="18">
        <f t="shared" si="41"/>
        <v>0</v>
      </c>
      <c r="K54" s="18">
        <f t="shared" si="41"/>
        <v>0</v>
      </c>
      <c r="L54" s="18">
        <f t="shared" si="41"/>
        <v>0</v>
      </c>
      <c r="M54" s="18">
        <f>K54/C54*100</f>
        <v>0</v>
      </c>
      <c r="N54" s="18">
        <f>+L54/C54*100</f>
        <v>0</v>
      </c>
      <c r="O54" s="18">
        <f>+O55</f>
        <v>58451000</v>
      </c>
      <c r="P54" s="18">
        <f>+P55</f>
        <v>0</v>
      </c>
      <c r="Q54" s="40"/>
      <c r="R54" s="42"/>
    </row>
    <row r="55" spans="1:18" ht="25.5">
      <c r="A55" s="20" t="s">
        <v>263</v>
      </c>
      <c r="B55" s="21" t="s">
        <v>131</v>
      </c>
      <c r="C55" s="77">
        <v>58451000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3">
        <f>+D55+G55</f>
        <v>0</v>
      </c>
      <c r="K55" s="23">
        <f>+E55+H55</f>
        <v>0</v>
      </c>
      <c r="L55" s="23">
        <f>+F55+I55</f>
        <v>0</v>
      </c>
      <c r="M55" s="23">
        <f t="shared" si="28"/>
        <v>0</v>
      </c>
      <c r="N55" s="23">
        <f t="shared" si="29"/>
        <v>0</v>
      </c>
      <c r="O55" s="23">
        <f>+C55-J55</f>
        <v>58451000</v>
      </c>
      <c r="P55" s="23">
        <f>+K55-L55</f>
        <v>0</v>
      </c>
      <c r="Q55" s="40"/>
      <c r="R55" s="42"/>
    </row>
    <row r="56" spans="1:18" ht="12.75">
      <c r="A56" s="35" t="s">
        <v>132</v>
      </c>
      <c r="B56" s="36" t="s">
        <v>133</v>
      </c>
      <c r="C56" s="18">
        <f>+C57+C58</f>
        <v>73086574</v>
      </c>
      <c r="D56" s="18">
        <f aca="true" t="shared" si="42" ref="D56:L56">+D57+D58</f>
        <v>56828793</v>
      </c>
      <c r="E56" s="18">
        <f t="shared" si="42"/>
        <v>56245163</v>
      </c>
      <c r="F56" s="18">
        <f t="shared" si="42"/>
        <v>16828793</v>
      </c>
      <c r="G56" s="18">
        <f t="shared" si="42"/>
        <v>0</v>
      </c>
      <c r="H56" s="18">
        <f t="shared" si="42"/>
        <v>0</v>
      </c>
      <c r="I56" s="18">
        <f t="shared" si="42"/>
        <v>0</v>
      </c>
      <c r="J56" s="18">
        <f t="shared" si="42"/>
        <v>56828793</v>
      </c>
      <c r="K56" s="18">
        <f t="shared" si="42"/>
        <v>56245163</v>
      </c>
      <c r="L56" s="18">
        <f t="shared" si="42"/>
        <v>16828793</v>
      </c>
      <c r="M56" s="18">
        <f aca="true" t="shared" si="43" ref="M56:M69">K56/C56*100</f>
        <v>76.95690182440347</v>
      </c>
      <c r="N56" s="18">
        <f aca="true" t="shared" si="44" ref="N56:N69">+L56/C56*100</f>
        <v>23.025833718789446</v>
      </c>
      <c r="O56" s="18">
        <f>+O57+O58</f>
        <v>16257781</v>
      </c>
      <c r="P56" s="18">
        <f>+P57+P58</f>
        <v>39416370</v>
      </c>
      <c r="Q56" s="40"/>
      <c r="R56" s="42"/>
    </row>
    <row r="57" spans="1:18" s="16" customFormat="1" ht="25.5">
      <c r="A57" s="20" t="s">
        <v>134</v>
      </c>
      <c r="B57" s="21" t="s">
        <v>135</v>
      </c>
      <c r="C57" s="77">
        <v>22846574</v>
      </c>
      <c r="D57" s="77">
        <v>16828793</v>
      </c>
      <c r="E57" s="77">
        <v>16828793</v>
      </c>
      <c r="F57" s="77">
        <v>16828793</v>
      </c>
      <c r="G57" s="20">
        <v>0</v>
      </c>
      <c r="H57" s="20">
        <v>0</v>
      </c>
      <c r="I57" s="20">
        <v>0</v>
      </c>
      <c r="J57" s="23">
        <f aca="true" t="shared" si="45" ref="J57:L64">+D57+G57</f>
        <v>16828793</v>
      </c>
      <c r="K57" s="23">
        <f t="shared" si="45"/>
        <v>16828793</v>
      </c>
      <c r="L57" s="23">
        <f t="shared" si="45"/>
        <v>16828793</v>
      </c>
      <c r="M57" s="23">
        <f t="shared" si="43"/>
        <v>73.66002885159062</v>
      </c>
      <c r="N57" s="23">
        <f t="shared" si="44"/>
        <v>73.66002885159062</v>
      </c>
      <c r="O57" s="23">
        <f>+C57-J57</f>
        <v>6017781</v>
      </c>
      <c r="P57" s="23">
        <f>+K57-L57</f>
        <v>0</v>
      </c>
      <c r="Q57" s="40"/>
      <c r="R57" s="42"/>
    </row>
    <row r="58" spans="1:18" s="16" customFormat="1" ht="25.5">
      <c r="A58" s="20" t="s">
        <v>136</v>
      </c>
      <c r="B58" s="21" t="s">
        <v>137</v>
      </c>
      <c r="C58" s="77">
        <v>50240000</v>
      </c>
      <c r="D58" s="77">
        <v>40000000</v>
      </c>
      <c r="E58" s="77">
        <v>39416370</v>
      </c>
      <c r="F58" s="20">
        <v>0</v>
      </c>
      <c r="G58" s="20">
        <v>0</v>
      </c>
      <c r="H58" s="20">
        <v>0</v>
      </c>
      <c r="I58" s="20">
        <v>0</v>
      </c>
      <c r="J58" s="23">
        <f t="shared" si="45"/>
        <v>40000000</v>
      </c>
      <c r="K58" s="23">
        <f t="shared" si="45"/>
        <v>39416370</v>
      </c>
      <c r="L58" s="23">
        <f t="shared" si="45"/>
        <v>0</v>
      </c>
      <c r="M58" s="23">
        <f t="shared" si="43"/>
        <v>78.45615047770701</v>
      </c>
      <c r="N58" s="23">
        <f t="shared" si="44"/>
        <v>0</v>
      </c>
      <c r="O58" s="23">
        <f>+C58-J58</f>
        <v>10240000</v>
      </c>
      <c r="P58" s="23">
        <f>+K58-L58</f>
        <v>39416370</v>
      </c>
      <c r="Q58" s="40"/>
      <c r="R58" s="42"/>
    </row>
    <row r="59" spans="1:18" ht="12.75">
      <c r="A59" s="35" t="s">
        <v>138</v>
      </c>
      <c r="B59" s="36" t="s">
        <v>139</v>
      </c>
      <c r="C59" s="18">
        <f>+C60</f>
        <v>771000</v>
      </c>
      <c r="D59" s="18">
        <f aca="true" t="shared" si="46" ref="D59:L59">+D60</f>
        <v>400000</v>
      </c>
      <c r="E59" s="18">
        <f t="shared" si="46"/>
        <v>400000</v>
      </c>
      <c r="F59" s="18">
        <f t="shared" si="46"/>
        <v>400000</v>
      </c>
      <c r="G59" s="18">
        <f t="shared" si="46"/>
        <v>310114</v>
      </c>
      <c r="H59" s="18">
        <f t="shared" si="46"/>
        <v>310114</v>
      </c>
      <c r="I59" s="18">
        <f t="shared" si="46"/>
        <v>310114</v>
      </c>
      <c r="J59" s="18">
        <f t="shared" si="46"/>
        <v>710114</v>
      </c>
      <c r="K59" s="18">
        <f t="shared" si="46"/>
        <v>710114</v>
      </c>
      <c r="L59" s="18">
        <f t="shared" si="46"/>
        <v>710114</v>
      </c>
      <c r="M59" s="18">
        <f>K59/C59*100</f>
        <v>92.1029831387808</v>
      </c>
      <c r="N59" s="18">
        <f>+L59/C59*100</f>
        <v>92.1029831387808</v>
      </c>
      <c r="O59" s="18">
        <f>+O60</f>
        <v>60886</v>
      </c>
      <c r="P59" s="18">
        <f>+P60</f>
        <v>0</v>
      </c>
      <c r="Q59" s="40"/>
      <c r="R59" s="42"/>
    </row>
    <row r="60" spans="1:18" s="16" customFormat="1" ht="25.5">
      <c r="A60" s="20" t="s">
        <v>140</v>
      </c>
      <c r="B60" s="21" t="s">
        <v>141</v>
      </c>
      <c r="C60" s="77">
        <v>771000</v>
      </c>
      <c r="D60" s="77">
        <v>400000</v>
      </c>
      <c r="E60" s="77">
        <v>400000</v>
      </c>
      <c r="F60" s="77">
        <v>400000</v>
      </c>
      <c r="G60" s="77">
        <v>310114</v>
      </c>
      <c r="H60" s="77">
        <v>310114</v>
      </c>
      <c r="I60" s="77">
        <v>310114</v>
      </c>
      <c r="J60" s="23">
        <f t="shared" si="45"/>
        <v>710114</v>
      </c>
      <c r="K60" s="23">
        <f t="shared" si="45"/>
        <v>710114</v>
      </c>
      <c r="L60" s="23">
        <f t="shared" si="45"/>
        <v>710114</v>
      </c>
      <c r="M60" s="23">
        <f t="shared" si="43"/>
        <v>92.1029831387808</v>
      </c>
      <c r="N60" s="23">
        <f t="shared" si="44"/>
        <v>92.1029831387808</v>
      </c>
      <c r="O60" s="23">
        <f>+C60-J60</f>
        <v>60886</v>
      </c>
      <c r="P60" s="23">
        <f>+K60-L60</f>
        <v>0</v>
      </c>
      <c r="Q60" s="40"/>
      <c r="R60" s="42"/>
    </row>
    <row r="61" spans="1:18" ht="25.5">
      <c r="A61" s="35" t="s">
        <v>142</v>
      </c>
      <c r="B61" s="36" t="s">
        <v>143</v>
      </c>
      <c r="C61" s="18">
        <f>+C62</f>
        <v>5265031080</v>
      </c>
      <c r="D61" s="18">
        <f aca="true" t="shared" si="47" ref="D61:L61">+D62</f>
        <v>2128705506.33</v>
      </c>
      <c r="E61" s="18">
        <f t="shared" si="47"/>
        <v>2128705506.33</v>
      </c>
      <c r="F61" s="18">
        <f t="shared" si="47"/>
        <v>0</v>
      </c>
      <c r="G61" s="18">
        <f t="shared" si="47"/>
        <v>0</v>
      </c>
      <c r="H61" s="18">
        <f t="shared" si="47"/>
        <v>0</v>
      </c>
      <c r="I61" s="18">
        <f t="shared" si="47"/>
        <v>0</v>
      </c>
      <c r="J61" s="18">
        <f t="shared" si="47"/>
        <v>2128705506.33</v>
      </c>
      <c r="K61" s="18">
        <f t="shared" si="47"/>
        <v>2128705506.33</v>
      </c>
      <c r="L61" s="18">
        <f t="shared" si="47"/>
        <v>0</v>
      </c>
      <c r="M61" s="18">
        <f t="shared" si="43"/>
        <v>40.43101501178602</v>
      </c>
      <c r="N61" s="18">
        <f t="shared" si="44"/>
        <v>0</v>
      </c>
      <c r="O61" s="18">
        <f>+O62</f>
        <v>3136325573.67</v>
      </c>
      <c r="P61" s="18">
        <f>+P62</f>
        <v>2128705506.33</v>
      </c>
      <c r="Q61" s="40"/>
      <c r="R61" s="42"/>
    </row>
    <row r="62" spans="1:18" ht="12.75">
      <c r="A62" s="20" t="s">
        <v>144</v>
      </c>
      <c r="B62" s="21" t="s">
        <v>145</v>
      </c>
      <c r="C62" s="75">
        <v>5265031080</v>
      </c>
      <c r="D62" s="75">
        <v>2128705506.33</v>
      </c>
      <c r="E62" s="75">
        <v>2128705506.33</v>
      </c>
      <c r="F62" s="76">
        <v>0</v>
      </c>
      <c r="G62" s="76">
        <v>0</v>
      </c>
      <c r="H62" s="76">
        <v>0</v>
      </c>
      <c r="I62" s="76">
        <v>0</v>
      </c>
      <c r="J62" s="23">
        <f>+D62+G62</f>
        <v>2128705506.33</v>
      </c>
      <c r="K62" s="23">
        <f>+E62+H62</f>
        <v>2128705506.33</v>
      </c>
      <c r="L62" s="23">
        <f>+F62+I62</f>
        <v>0</v>
      </c>
      <c r="M62" s="23">
        <f t="shared" si="43"/>
        <v>40.43101501178602</v>
      </c>
      <c r="N62" s="23">
        <f t="shared" si="44"/>
        <v>0</v>
      </c>
      <c r="O62" s="23">
        <f>+C62-J62</f>
        <v>3136325573.67</v>
      </c>
      <c r="P62" s="23">
        <f>+K62-L62</f>
        <v>2128705506.33</v>
      </c>
      <c r="Q62" s="40"/>
      <c r="R62" s="42"/>
    </row>
    <row r="63" spans="1:18" ht="25.5">
      <c r="A63" s="35" t="s">
        <v>146</v>
      </c>
      <c r="B63" s="36" t="s">
        <v>147</v>
      </c>
      <c r="C63" s="18">
        <f>+C64</f>
        <v>4000000</v>
      </c>
      <c r="D63" s="18">
        <f aca="true" t="shared" si="48" ref="D63:L63">+D64</f>
        <v>572000</v>
      </c>
      <c r="E63" s="18">
        <f t="shared" si="48"/>
        <v>572000</v>
      </c>
      <c r="F63" s="18">
        <f t="shared" si="48"/>
        <v>572000</v>
      </c>
      <c r="G63" s="18">
        <f t="shared" si="48"/>
        <v>0</v>
      </c>
      <c r="H63" s="18">
        <f t="shared" si="48"/>
        <v>0</v>
      </c>
      <c r="I63" s="18">
        <f t="shared" si="48"/>
        <v>0</v>
      </c>
      <c r="J63" s="18">
        <f t="shared" si="48"/>
        <v>572000</v>
      </c>
      <c r="K63" s="18">
        <f t="shared" si="48"/>
        <v>572000</v>
      </c>
      <c r="L63" s="18">
        <f t="shared" si="48"/>
        <v>572000</v>
      </c>
      <c r="M63" s="18">
        <f>K63/C63*100</f>
        <v>14.299999999999999</v>
      </c>
      <c r="N63" s="18">
        <f>+L63/C63*100</f>
        <v>14.299999999999999</v>
      </c>
      <c r="O63" s="18">
        <f>+O64</f>
        <v>3428000</v>
      </c>
      <c r="P63" s="18">
        <f>+P64</f>
        <v>0</v>
      </c>
      <c r="Q63" s="40"/>
      <c r="R63" s="42"/>
    </row>
    <row r="64" spans="1:18" ht="51">
      <c r="A64" s="20" t="s">
        <v>148</v>
      </c>
      <c r="B64" s="21" t="s">
        <v>149</v>
      </c>
      <c r="C64" s="77">
        <v>4000000</v>
      </c>
      <c r="D64" s="77">
        <v>572000</v>
      </c>
      <c r="E64" s="77">
        <v>572000</v>
      </c>
      <c r="F64" s="77">
        <v>572000</v>
      </c>
      <c r="G64" s="20">
        <v>0</v>
      </c>
      <c r="H64" s="20">
        <v>0</v>
      </c>
      <c r="I64" s="20">
        <v>0</v>
      </c>
      <c r="J64" s="23">
        <f t="shared" si="45"/>
        <v>572000</v>
      </c>
      <c r="K64" s="23">
        <f t="shared" si="45"/>
        <v>572000</v>
      </c>
      <c r="L64" s="23">
        <f t="shared" si="45"/>
        <v>572000</v>
      </c>
      <c r="M64" s="23">
        <f t="shared" si="43"/>
        <v>14.299999999999999</v>
      </c>
      <c r="N64" s="23">
        <f t="shared" si="44"/>
        <v>14.299999999999999</v>
      </c>
      <c r="O64" s="23">
        <f>+C64-J64</f>
        <v>3428000</v>
      </c>
      <c r="P64" s="23">
        <f>+K64-L64</f>
        <v>0</v>
      </c>
      <c r="Q64" s="40"/>
      <c r="R64" s="42"/>
    </row>
    <row r="65" spans="1:18" ht="12.75">
      <c r="A65" s="35" t="s">
        <v>150</v>
      </c>
      <c r="B65" s="36" t="s">
        <v>151</v>
      </c>
      <c r="C65" s="18">
        <f>+C66+C79+C86+C107</f>
        <v>264430441445</v>
      </c>
      <c r="D65" s="18">
        <f aca="true" t="shared" si="49" ref="D65:J65">+D66+D79+D86+D107</f>
        <v>229696428134.18</v>
      </c>
      <c r="E65" s="18">
        <f t="shared" si="49"/>
        <v>224204805766.29</v>
      </c>
      <c r="F65" s="18">
        <f t="shared" si="49"/>
        <v>56661755175.19</v>
      </c>
      <c r="G65" s="18">
        <f t="shared" si="49"/>
        <v>651965724</v>
      </c>
      <c r="H65" s="18">
        <f t="shared" si="49"/>
        <v>3941547509.83</v>
      </c>
      <c r="I65" s="18">
        <f t="shared" si="49"/>
        <v>16154179294.29</v>
      </c>
      <c r="J65" s="18">
        <f t="shared" si="49"/>
        <v>230348393858.18</v>
      </c>
      <c r="K65" s="18">
        <f>+K66+K79+K86+K107</f>
        <v>228146353276.12</v>
      </c>
      <c r="L65" s="18">
        <f>+L66+L79+L86+L107</f>
        <v>72815934469.48001</v>
      </c>
      <c r="M65" s="39">
        <f t="shared" si="43"/>
        <v>86.27839972939466</v>
      </c>
      <c r="N65" s="39">
        <f t="shared" si="44"/>
        <v>27.536895552407607</v>
      </c>
      <c r="O65" s="18">
        <f>+O66+O79+O86+O107</f>
        <v>34082047586.820007</v>
      </c>
      <c r="P65" s="18">
        <f>+P66+P79+P86+P107</f>
        <v>155330418806.63998</v>
      </c>
      <c r="Q65" s="40"/>
      <c r="R65" s="42"/>
    </row>
    <row r="66" spans="1:18" ht="38.25">
      <c r="A66" s="17" t="s">
        <v>152</v>
      </c>
      <c r="B66" s="19" t="s">
        <v>32</v>
      </c>
      <c r="C66" s="18">
        <f>+C67+C70+C72+C74+C76</f>
        <v>4003717186</v>
      </c>
      <c r="D66" s="18">
        <f aca="true" t="shared" si="50" ref="D66:J66">+D67+D70+D72+D74+D76</f>
        <v>2360867293.4</v>
      </c>
      <c r="E66" s="18">
        <f t="shared" si="50"/>
        <v>2268023240.4</v>
      </c>
      <c r="F66" s="18">
        <f t="shared" si="50"/>
        <v>1304398459.2</v>
      </c>
      <c r="G66" s="18">
        <f t="shared" si="50"/>
        <v>0</v>
      </c>
      <c r="H66" s="18">
        <f t="shared" si="50"/>
        <v>21437271</v>
      </c>
      <c r="I66" s="18">
        <f t="shared" si="50"/>
        <v>179399352.8</v>
      </c>
      <c r="J66" s="18">
        <f t="shared" si="50"/>
        <v>2360867293.4</v>
      </c>
      <c r="K66" s="18">
        <f>+K67+K70+K72+K74+K76</f>
        <v>2289460511.4</v>
      </c>
      <c r="L66" s="18">
        <f>+L67+L70+L72+L74+L76</f>
        <v>1483797812</v>
      </c>
      <c r="M66" s="18">
        <f t="shared" si="43"/>
        <v>57.183372477098835</v>
      </c>
      <c r="N66" s="18">
        <f t="shared" si="44"/>
        <v>37.06050510232018</v>
      </c>
      <c r="O66" s="18">
        <f>+O67+O70+O72+O74+O76</f>
        <v>1642849892.6</v>
      </c>
      <c r="P66" s="18">
        <f>+P67+P70+P72+P74+P76</f>
        <v>805662699.4</v>
      </c>
      <c r="Q66" s="40"/>
      <c r="R66" s="42"/>
    </row>
    <row r="67" spans="1:18" ht="25.5">
      <c r="A67" s="35" t="s">
        <v>153</v>
      </c>
      <c r="B67" s="36" t="s">
        <v>154</v>
      </c>
      <c r="C67" s="18">
        <f>+C68+C69</f>
        <v>21628835</v>
      </c>
      <c r="D67" s="18">
        <f aca="true" t="shared" si="51" ref="D67:J67">+D68+D69</f>
        <v>4890710</v>
      </c>
      <c r="E67" s="18">
        <f t="shared" si="51"/>
        <v>800000</v>
      </c>
      <c r="F67" s="18">
        <f t="shared" si="51"/>
        <v>800000</v>
      </c>
      <c r="G67" s="18">
        <f t="shared" si="51"/>
        <v>0</v>
      </c>
      <c r="H67" s="18">
        <f t="shared" si="51"/>
        <v>1353773</v>
      </c>
      <c r="I67" s="18">
        <f t="shared" si="51"/>
        <v>1353773</v>
      </c>
      <c r="J67" s="18">
        <f t="shared" si="51"/>
        <v>4890710</v>
      </c>
      <c r="K67" s="18">
        <f>+K68+K69</f>
        <v>2153773</v>
      </c>
      <c r="L67" s="18">
        <f>+L68+L69</f>
        <v>2153773</v>
      </c>
      <c r="M67" s="18">
        <f t="shared" si="43"/>
        <v>9.95787799019226</v>
      </c>
      <c r="N67" s="18">
        <f t="shared" si="44"/>
        <v>9.95787799019226</v>
      </c>
      <c r="O67" s="18">
        <f>+O68+O69</f>
        <v>16738125</v>
      </c>
      <c r="P67" s="18">
        <f>+P68+P69</f>
        <v>0</v>
      </c>
      <c r="Q67" s="40"/>
      <c r="R67" s="42"/>
    </row>
    <row r="68" spans="1:18" ht="12.75">
      <c r="A68" s="20" t="s">
        <v>155</v>
      </c>
      <c r="B68" s="21" t="s">
        <v>156</v>
      </c>
      <c r="C68" s="77">
        <v>16628835</v>
      </c>
      <c r="D68" s="77">
        <v>4090710</v>
      </c>
      <c r="E68" s="20">
        <v>0</v>
      </c>
      <c r="F68" s="20">
        <v>0</v>
      </c>
      <c r="G68" s="20">
        <v>0</v>
      </c>
      <c r="H68" s="77">
        <v>1353773</v>
      </c>
      <c r="I68" s="77">
        <v>1353773</v>
      </c>
      <c r="J68" s="23">
        <f aca="true" t="shared" si="52" ref="J68:J81">+D68+G68</f>
        <v>4090710</v>
      </c>
      <c r="K68" s="23">
        <f aca="true" t="shared" si="53" ref="K68:K81">+E68+H68</f>
        <v>1353773</v>
      </c>
      <c r="L68" s="23">
        <f aca="true" t="shared" si="54" ref="L68:L81">+F68+I68</f>
        <v>1353773</v>
      </c>
      <c r="M68" s="23">
        <f t="shared" si="43"/>
        <v>8.141117522664697</v>
      </c>
      <c r="N68" s="23">
        <f t="shared" si="44"/>
        <v>8.141117522664697</v>
      </c>
      <c r="O68" s="23">
        <f>+C68-J68</f>
        <v>12538125</v>
      </c>
      <c r="P68" s="23">
        <f>+K68-L68</f>
        <v>0</v>
      </c>
      <c r="Q68" s="40"/>
      <c r="R68" s="42"/>
    </row>
    <row r="69" spans="1:18" ht="12.75">
      <c r="A69" s="20" t="s">
        <v>157</v>
      </c>
      <c r="B69" s="21" t="s">
        <v>158</v>
      </c>
      <c r="C69" s="77">
        <v>5000000</v>
      </c>
      <c r="D69" s="77">
        <v>800000</v>
      </c>
      <c r="E69" s="77">
        <v>800000</v>
      </c>
      <c r="F69" s="77">
        <v>800000</v>
      </c>
      <c r="G69" s="20">
        <v>0</v>
      </c>
      <c r="H69" s="20">
        <v>0</v>
      </c>
      <c r="I69" s="20">
        <v>0</v>
      </c>
      <c r="J69" s="23">
        <f t="shared" si="52"/>
        <v>800000</v>
      </c>
      <c r="K69" s="23">
        <f t="shared" si="53"/>
        <v>800000</v>
      </c>
      <c r="L69" s="23">
        <f t="shared" si="54"/>
        <v>800000</v>
      </c>
      <c r="M69" s="23">
        <f t="shared" si="43"/>
        <v>16</v>
      </c>
      <c r="N69" s="23">
        <f t="shared" si="44"/>
        <v>16</v>
      </c>
      <c r="O69" s="23">
        <f>+C69-J69</f>
        <v>4200000</v>
      </c>
      <c r="P69" s="23">
        <f>+K69-L69</f>
        <v>0</v>
      </c>
      <c r="Q69" s="40"/>
      <c r="R69" s="42"/>
    </row>
    <row r="70" spans="1:18" ht="12.75">
      <c r="A70" s="35" t="s">
        <v>159</v>
      </c>
      <c r="B70" s="36" t="s">
        <v>160</v>
      </c>
      <c r="C70" s="18">
        <f>+C71</f>
        <v>68133658</v>
      </c>
      <c r="D70" s="18">
        <f aca="true" t="shared" si="55" ref="D70:L70">+D71</f>
        <v>64178817</v>
      </c>
      <c r="E70" s="18">
        <f t="shared" si="55"/>
        <v>63493949</v>
      </c>
      <c r="F70" s="18">
        <f t="shared" si="55"/>
        <v>1780686</v>
      </c>
      <c r="G70" s="18">
        <f t="shared" si="55"/>
        <v>0</v>
      </c>
      <c r="H70" s="18">
        <f t="shared" si="55"/>
        <v>26515</v>
      </c>
      <c r="I70" s="18">
        <f t="shared" si="55"/>
        <v>78330</v>
      </c>
      <c r="J70" s="18">
        <f t="shared" si="55"/>
        <v>64178817</v>
      </c>
      <c r="K70" s="18">
        <f t="shared" si="55"/>
        <v>63520464</v>
      </c>
      <c r="L70" s="18">
        <f t="shared" si="55"/>
        <v>1859016</v>
      </c>
      <c r="M70" s="18">
        <f>K70/C70*100</f>
        <v>93.22919958297263</v>
      </c>
      <c r="N70" s="18">
        <f>+L70/C70*100</f>
        <v>2.7284840628988394</v>
      </c>
      <c r="O70" s="18">
        <f>+O71</f>
        <v>3954841</v>
      </c>
      <c r="P70" s="18">
        <f>+P71</f>
        <v>61661448</v>
      </c>
      <c r="Q70" s="40"/>
      <c r="R70" s="42"/>
    </row>
    <row r="71" spans="1:18" ht="12.75">
      <c r="A71" s="20" t="s">
        <v>161</v>
      </c>
      <c r="B71" s="21" t="s">
        <v>160</v>
      </c>
      <c r="C71" s="77">
        <v>68133658</v>
      </c>
      <c r="D71" s="77">
        <v>64178817</v>
      </c>
      <c r="E71" s="77">
        <v>63493949</v>
      </c>
      <c r="F71" s="77">
        <v>1780686</v>
      </c>
      <c r="G71" s="20">
        <v>0</v>
      </c>
      <c r="H71" s="77">
        <v>26515</v>
      </c>
      <c r="I71" s="77">
        <v>78330</v>
      </c>
      <c r="J71" s="23">
        <f t="shared" si="52"/>
        <v>64178817</v>
      </c>
      <c r="K71" s="23">
        <f t="shared" si="53"/>
        <v>63520464</v>
      </c>
      <c r="L71" s="23">
        <f t="shared" si="54"/>
        <v>1859016</v>
      </c>
      <c r="M71" s="23">
        <f>K71/C71*100</f>
        <v>93.22919958297263</v>
      </c>
      <c r="N71" s="23">
        <f>+L71/C71*100</f>
        <v>2.7284840628988394</v>
      </c>
      <c r="O71" s="23">
        <f>+C71-J71</f>
        <v>3954841</v>
      </c>
      <c r="P71" s="23">
        <f>+K71-L71</f>
        <v>61661448</v>
      </c>
      <c r="Q71" s="40"/>
      <c r="R71" s="42"/>
    </row>
    <row r="72" spans="1:18" ht="25.5">
      <c r="A72" s="35" t="s">
        <v>162</v>
      </c>
      <c r="B72" s="36" t="s">
        <v>163</v>
      </c>
      <c r="C72" s="18">
        <f>+C73</f>
        <v>264714693</v>
      </c>
      <c r="D72" s="18">
        <f aca="true" t="shared" si="56" ref="D72:L72">+D73</f>
        <v>196661342.4</v>
      </c>
      <c r="E72" s="18">
        <f t="shared" si="56"/>
        <v>196661342.4</v>
      </c>
      <c r="F72" s="18">
        <f t="shared" si="56"/>
        <v>130168442.2</v>
      </c>
      <c r="G72" s="18">
        <f t="shared" si="56"/>
        <v>0</v>
      </c>
      <c r="H72" s="18">
        <f t="shared" si="56"/>
        <v>0</v>
      </c>
      <c r="I72" s="18">
        <f t="shared" si="56"/>
        <v>21935556.8</v>
      </c>
      <c r="J72" s="18">
        <f t="shared" si="56"/>
        <v>196661342.4</v>
      </c>
      <c r="K72" s="18">
        <f t="shared" si="56"/>
        <v>196661342.4</v>
      </c>
      <c r="L72" s="18">
        <f t="shared" si="56"/>
        <v>152103999</v>
      </c>
      <c r="M72" s="18">
        <f>K72/C72*100</f>
        <v>74.2918121284639</v>
      </c>
      <c r="N72" s="18">
        <f>+L72/C72*100</f>
        <v>57.459598209760124</v>
      </c>
      <c r="O72" s="18">
        <f>+O73</f>
        <v>68053350.6</v>
      </c>
      <c r="P72" s="18">
        <f>+P73</f>
        <v>44557343.400000006</v>
      </c>
      <c r="Q72" s="40"/>
      <c r="R72" s="42"/>
    </row>
    <row r="73" spans="1:18" ht="25.5">
      <c r="A73" s="20" t="s">
        <v>164</v>
      </c>
      <c r="B73" s="21" t="s">
        <v>163</v>
      </c>
      <c r="C73" s="77">
        <v>264714693</v>
      </c>
      <c r="D73" s="77">
        <v>196661342.4</v>
      </c>
      <c r="E73" s="77">
        <v>196661342.4</v>
      </c>
      <c r="F73" s="77">
        <v>130168442.2</v>
      </c>
      <c r="G73" s="20">
        <v>0</v>
      </c>
      <c r="H73" s="20">
        <v>0</v>
      </c>
      <c r="I73" s="77">
        <v>21935556.8</v>
      </c>
      <c r="J73" s="23">
        <f t="shared" si="52"/>
        <v>196661342.4</v>
      </c>
      <c r="K73" s="23">
        <f t="shared" si="53"/>
        <v>196661342.4</v>
      </c>
      <c r="L73" s="23">
        <f t="shared" si="54"/>
        <v>152103999</v>
      </c>
      <c r="M73" s="23">
        <f aca="true" t="shared" si="57" ref="M73:M90">K73/C73*100</f>
        <v>74.2918121284639</v>
      </c>
      <c r="N73" s="23">
        <f aca="true" t="shared" si="58" ref="N73:N90">+L73/C73*100</f>
        <v>57.459598209760124</v>
      </c>
      <c r="O73" s="23">
        <f>+C73-J73</f>
        <v>68053350.6</v>
      </c>
      <c r="P73" s="23">
        <f>+K73-L73</f>
        <v>44557343.400000006</v>
      </c>
      <c r="Q73" s="40"/>
      <c r="R73" s="42"/>
    </row>
    <row r="74" spans="1:18" ht="12.75">
      <c r="A74" s="35" t="s">
        <v>165</v>
      </c>
      <c r="B74" s="36" t="s">
        <v>166</v>
      </c>
      <c r="C74" s="18">
        <f>+C75</f>
        <v>3441040000</v>
      </c>
      <c r="D74" s="18">
        <f aca="true" t="shared" si="59" ref="D74:L74">+D75</f>
        <v>1886936424</v>
      </c>
      <c r="E74" s="18">
        <f t="shared" si="59"/>
        <v>1886936424</v>
      </c>
      <c r="F74" s="18">
        <f t="shared" si="59"/>
        <v>1051517806</v>
      </c>
      <c r="G74" s="18">
        <f t="shared" si="59"/>
        <v>0</v>
      </c>
      <c r="H74" s="18">
        <f t="shared" si="59"/>
        <v>0</v>
      </c>
      <c r="I74" s="18">
        <f t="shared" si="59"/>
        <v>135974710</v>
      </c>
      <c r="J74" s="18">
        <f t="shared" si="59"/>
        <v>1886936424</v>
      </c>
      <c r="K74" s="18">
        <f t="shared" si="59"/>
        <v>1886936424</v>
      </c>
      <c r="L74" s="18">
        <f t="shared" si="59"/>
        <v>1187492516</v>
      </c>
      <c r="M74" s="18">
        <f t="shared" si="57"/>
        <v>54.836224629763095</v>
      </c>
      <c r="N74" s="18">
        <f t="shared" si="58"/>
        <v>34.509698114523516</v>
      </c>
      <c r="O74" s="18">
        <f>+O75</f>
        <v>1554103576</v>
      </c>
      <c r="P74" s="18">
        <f>+P75</f>
        <v>699443908</v>
      </c>
      <c r="Q74" s="40"/>
      <c r="R74" s="42"/>
    </row>
    <row r="75" spans="1:18" ht="12.75">
      <c r="A75" s="20" t="s">
        <v>167</v>
      </c>
      <c r="B75" s="21" t="s">
        <v>166</v>
      </c>
      <c r="C75" s="77">
        <v>3441040000</v>
      </c>
      <c r="D75" s="77">
        <v>1886936424</v>
      </c>
      <c r="E75" s="77">
        <v>1886936424</v>
      </c>
      <c r="F75" s="77">
        <v>1051517806</v>
      </c>
      <c r="G75" s="20">
        <v>0</v>
      </c>
      <c r="H75" s="20">
        <v>0</v>
      </c>
      <c r="I75" s="77">
        <v>135974710</v>
      </c>
      <c r="J75" s="23">
        <f t="shared" si="52"/>
        <v>1886936424</v>
      </c>
      <c r="K75" s="23">
        <f t="shared" si="53"/>
        <v>1886936424</v>
      </c>
      <c r="L75" s="23">
        <f t="shared" si="54"/>
        <v>1187492516</v>
      </c>
      <c r="M75" s="23">
        <f t="shared" si="57"/>
        <v>54.836224629763095</v>
      </c>
      <c r="N75" s="23">
        <f t="shared" si="58"/>
        <v>34.509698114523516</v>
      </c>
      <c r="O75" s="23">
        <f>+C75-J75</f>
        <v>1554103576</v>
      </c>
      <c r="P75" s="23">
        <f>+K75-L75</f>
        <v>699443908</v>
      </c>
      <c r="Q75" s="40"/>
      <c r="R75" s="42"/>
    </row>
    <row r="76" spans="1:18" ht="25.5">
      <c r="A76" s="35" t="s">
        <v>168</v>
      </c>
      <c r="B76" s="36" t="s">
        <v>169</v>
      </c>
      <c r="C76" s="18">
        <f>+C77+C78</f>
        <v>208200000</v>
      </c>
      <c r="D76" s="18">
        <f aca="true" t="shared" si="60" ref="D76:L76">+D77+D78</f>
        <v>208200000</v>
      </c>
      <c r="E76" s="18">
        <f t="shared" si="60"/>
        <v>120131525</v>
      </c>
      <c r="F76" s="18">
        <f t="shared" si="60"/>
        <v>120131525</v>
      </c>
      <c r="G76" s="18">
        <f t="shared" si="60"/>
        <v>0</v>
      </c>
      <c r="H76" s="18">
        <f t="shared" si="60"/>
        <v>20056983</v>
      </c>
      <c r="I76" s="18">
        <f t="shared" si="60"/>
        <v>20056983</v>
      </c>
      <c r="J76" s="18">
        <f t="shared" si="60"/>
        <v>208200000</v>
      </c>
      <c r="K76" s="18">
        <f t="shared" si="60"/>
        <v>140188508</v>
      </c>
      <c r="L76" s="18">
        <f t="shared" si="60"/>
        <v>140188508</v>
      </c>
      <c r="M76" s="18">
        <f>K76/C76*100</f>
        <v>67.33357732949088</v>
      </c>
      <c r="N76" s="18">
        <f>+L76/C76*100</f>
        <v>67.33357732949088</v>
      </c>
      <c r="O76" s="18">
        <f>+O77+O78</f>
        <v>0</v>
      </c>
      <c r="P76" s="18">
        <f>+P77+P78</f>
        <v>0</v>
      </c>
      <c r="Q76" s="40"/>
      <c r="R76" s="42"/>
    </row>
    <row r="77" spans="1:18" s="16" customFormat="1" ht="25.5">
      <c r="A77" s="20" t="s">
        <v>170</v>
      </c>
      <c r="B77" s="21" t="s">
        <v>171</v>
      </c>
      <c r="C77" s="77">
        <v>196200000</v>
      </c>
      <c r="D77" s="77">
        <v>196200000</v>
      </c>
      <c r="E77" s="77">
        <v>113650650</v>
      </c>
      <c r="F77" s="77">
        <v>113650650</v>
      </c>
      <c r="G77" s="20">
        <v>0</v>
      </c>
      <c r="H77" s="77">
        <v>16962500</v>
      </c>
      <c r="I77" s="77">
        <v>16962500</v>
      </c>
      <c r="J77" s="23">
        <f t="shared" si="52"/>
        <v>196200000</v>
      </c>
      <c r="K77" s="23">
        <f t="shared" si="53"/>
        <v>130613150</v>
      </c>
      <c r="L77" s="23">
        <f t="shared" si="54"/>
        <v>130613150</v>
      </c>
      <c r="M77" s="23">
        <f t="shared" si="57"/>
        <v>66.57143221202855</v>
      </c>
      <c r="N77" s="23">
        <f t="shared" si="58"/>
        <v>66.57143221202855</v>
      </c>
      <c r="O77" s="23">
        <f>+C77-J77</f>
        <v>0</v>
      </c>
      <c r="P77" s="23">
        <f>+K77-L77</f>
        <v>0</v>
      </c>
      <c r="Q77" s="40"/>
      <c r="R77" s="42"/>
    </row>
    <row r="78" spans="1:18" ht="12.75">
      <c r="A78" s="20" t="s">
        <v>172</v>
      </c>
      <c r="B78" s="21" t="s">
        <v>173</v>
      </c>
      <c r="C78" s="77">
        <v>12000000</v>
      </c>
      <c r="D78" s="77">
        <v>12000000</v>
      </c>
      <c r="E78" s="77">
        <v>6480875</v>
      </c>
      <c r="F78" s="77">
        <v>6480875</v>
      </c>
      <c r="G78" s="20">
        <v>0</v>
      </c>
      <c r="H78" s="77">
        <v>3094483</v>
      </c>
      <c r="I78" s="77">
        <v>3094483</v>
      </c>
      <c r="J78" s="23">
        <f t="shared" si="52"/>
        <v>12000000</v>
      </c>
      <c r="K78" s="23">
        <f t="shared" si="53"/>
        <v>9575358</v>
      </c>
      <c r="L78" s="23">
        <f t="shared" si="54"/>
        <v>9575358</v>
      </c>
      <c r="M78" s="23">
        <f t="shared" si="57"/>
        <v>79.79465</v>
      </c>
      <c r="N78" s="23">
        <f t="shared" si="58"/>
        <v>79.79465</v>
      </c>
      <c r="O78" s="23">
        <f>+C78-J78</f>
        <v>0</v>
      </c>
      <c r="P78" s="23">
        <f>+K78-L78</f>
        <v>0</v>
      </c>
      <c r="Q78" s="40"/>
      <c r="R78" s="42"/>
    </row>
    <row r="79" spans="1:18" ht="25.5">
      <c r="A79" s="35" t="s">
        <v>174</v>
      </c>
      <c r="B79" s="36" t="s">
        <v>33</v>
      </c>
      <c r="C79" s="18">
        <f>+C80+C82+C84</f>
        <v>11324175576</v>
      </c>
      <c r="D79" s="18">
        <f aca="true" t="shared" si="61" ref="D79:L79">+D80+D82+D84</f>
        <v>11189882349</v>
      </c>
      <c r="E79" s="18">
        <f t="shared" si="61"/>
        <v>7936504326.5</v>
      </c>
      <c r="F79" s="18">
        <f t="shared" si="61"/>
        <v>4343614396.5</v>
      </c>
      <c r="G79" s="18">
        <f t="shared" si="61"/>
        <v>0</v>
      </c>
      <c r="H79" s="18">
        <f t="shared" si="61"/>
        <v>3251315662</v>
      </c>
      <c r="I79" s="18">
        <f t="shared" si="61"/>
        <v>560042113</v>
      </c>
      <c r="J79" s="18">
        <f t="shared" si="61"/>
        <v>11189882349</v>
      </c>
      <c r="K79" s="18">
        <f t="shared" si="61"/>
        <v>11187819988.5</v>
      </c>
      <c r="L79" s="18">
        <f t="shared" si="61"/>
        <v>4903656509.5</v>
      </c>
      <c r="M79" s="18">
        <f t="shared" si="57"/>
        <v>98.79588949690088</v>
      </c>
      <c r="N79" s="18">
        <f t="shared" si="58"/>
        <v>43.30254751518169</v>
      </c>
      <c r="O79" s="18">
        <f>+O80+O82+O84</f>
        <v>134293227</v>
      </c>
      <c r="P79" s="18">
        <f>+P80+P82+P84</f>
        <v>6284163479</v>
      </c>
      <c r="Q79" s="40"/>
      <c r="R79" s="42"/>
    </row>
    <row r="80" spans="1:18" ht="25.5">
      <c r="A80" s="35" t="s">
        <v>175</v>
      </c>
      <c r="B80" s="36" t="s">
        <v>33</v>
      </c>
      <c r="C80" s="18">
        <f>+C81</f>
        <v>3253839456</v>
      </c>
      <c r="D80" s="18">
        <f aca="true" t="shared" si="62" ref="D80:L80">+D81</f>
        <v>3253364847</v>
      </c>
      <c r="E80" s="18">
        <f t="shared" si="62"/>
        <v>0</v>
      </c>
      <c r="F80" s="18">
        <f t="shared" si="62"/>
        <v>0</v>
      </c>
      <c r="G80" s="18">
        <f t="shared" si="62"/>
        <v>0</v>
      </c>
      <c r="H80" s="18">
        <f t="shared" si="62"/>
        <v>3251312181</v>
      </c>
      <c r="I80" s="18">
        <f t="shared" si="62"/>
        <v>0</v>
      </c>
      <c r="J80" s="18">
        <f t="shared" si="62"/>
        <v>3253364847</v>
      </c>
      <c r="K80" s="18">
        <f t="shared" si="62"/>
        <v>3251312181</v>
      </c>
      <c r="L80" s="18">
        <f t="shared" si="62"/>
        <v>0</v>
      </c>
      <c r="M80" s="18">
        <f>K80/C80*100</f>
        <v>99.92232945004893</v>
      </c>
      <c r="N80" s="18">
        <f>+L80/C80*100</f>
        <v>0</v>
      </c>
      <c r="O80" s="18">
        <f>+O81</f>
        <v>474609</v>
      </c>
      <c r="P80" s="18">
        <f>+P81</f>
        <v>3251312181</v>
      </c>
      <c r="Q80" s="40"/>
      <c r="R80" s="42"/>
    </row>
    <row r="81" spans="1:18" ht="38.25">
      <c r="A81" s="20" t="s">
        <v>176</v>
      </c>
      <c r="B81" s="21" t="s">
        <v>177</v>
      </c>
      <c r="C81" s="77">
        <v>3253839456</v>
      </c>
      <c r="D81" s="77">
        <v>3253364847</v>
      </c>
      <c r="E81" s="20">
        <v>0</v>
      </c>
      <c r="F81" s="20">
        <v>0</v>
      </c>
      <c r="G81" s="20">
        <v>0</v>
      </c>
      <c r="H81" s="77">
        <v>3251312181</v>
      </c>
      <c r="I81" s="20">
        <v>0</v>
      </c>
      <c r="J81" s="23">
        <f t="shared" si="52"/>
        <v>3253364847</v>
      </c>
      <c r="K81" s="23">
        <f t="shared" si="53"/>
        <v>3251312181</v>
      </c>
      <c r="L81" s="23">
        <f t="shared" si="54"/>
        <v>0</v>
      </c>
      <c r="M81" s="23">
        <f t="shared" si="57"/>
        <v>99.92232945004893</v>
      </c>
      <c r="N81" s="23">
        <f t="shared" si="58"/>
        <v>0</v>
      </c>
      <c r="O81" s="23">
        <f>+C81-J81</f>
        <v>474609</v>
      </c>
      <c r="P81" s="23">
        <f>+K81-L81</f>
        <v>3251312181</v>
      </c>
      <c r="Q81" s="40"/>
      <c r="R81" s="42"/>
    </row>
    <row r="82" spans="1:18" ht="12.75">
      <c r="A82" s="35" t="s">
        <v>178</v>
      </c>
      <c r="B82" s="36" t="s">
        <v>179</v>
      </c>
      <c r="C82" s="18">
        <f>+C83</f>
        <v>5268502800</v>
      </c>
      <c r="D82" s="18">
        <f aca="true" t="shared" si="63" ref="D82:L82">+D83</f>
        <v>5239180918</v>
      </c>
      <c r="E82" s="18">
        <f t="shared" si="63"/>
        <v>5239167742.5</v>
      </c>
      <c r="F82" s="18">
        <f t="shared" si="63"/>
        <v>3492781342.5</v>
      </c>
      <c r="G82" s="18">
        <f t="shared" si="63"/>
        <v>0</v>
      </c>
      <c r="H82" s="18">
        <f t="shared" si="63"/>
        <v>3481</v>
      </c>
      <c r="I82" s="18">
        <f t="shared" si="63"/>
        <v>436600081</v>
      </c>
      <c r="J82" s="18">
        <f t="shared" si="63"/>
        <v>5239180918</v>
      </c>
      <c r="K82" s="18">
        <f t="shared" si="63"/>
        <v>5239171223.5</v>
      </c>
      <c r="L82" s="18">
        <f t="shared" si="63"/>
        <v>3929381423.5</v>
      </c>
      <c r="M82" s="18">
        <f t="shared" si="57"/>
        <v>99.4432654282731</v>
      </c>
      <c r="N82" s="18">
        <f t="shared" si="58"/>
        <v>74.58250612488997</v>
      </c>
      <c r="O82" s="18">
        <f>+O83</f>
        <v>29321882</v>
      </c>
      <c r="P82" s="18">
        <f>+P83</f>
        <v>1309789800</v>
      </c>
      <c r="Q82" s="40"/>
      <c r="R82" s="42"/>
    </row>
    <row r="83" spans="1:18" s="16" customFormat="1" ht="25.5">
      <c r="A83" s="20" t="s">
        <v>180</v>
      </c>
      <c r="B83" s="21" t="s">
        <v>181</v>
      </c>
      <c r="C83" s="77">
        <v>5268502800</v>
      </c>
      <c r="D83" s="77">
        <v>5239180918</v>
      </c>
      <c r="E83" s="77">
        <v>5239167742.5</v>
      </c>
      <c r="F83" s="77">
        <v>3492781342.5</v>
      </c>
      <c r="G83" s="20">
        <v>0</v>
      </c>
      <c r="H83" s="77">
        <v>3481</v>
      </c>
      <c r="I83" s="77">
        <v>436600081</v>
      </c>
      <c r="J83" s="23">
        <f aca="true" t="shared" si="64" ref="J83:L89">+D83+G83</f>
        <v>5239180918</v>
      </c>
      <c r="K83" s="23">
        <f t="shared" si="64"/>
        <v>5239171223.5</v>
      </c>
      <c r="L83" s="23">
        <f t="shared" si="64"/>
        <v>3929381423.5</v>
      </c>
      <c r="M83" s="23">
        <f t="shared" si="57"/>
        <v>99.4432654282731</v>
      </c>
      <c r="N83" s="23">
        <f t="shared" si="58"/>
        <v>74.58250612488997</v>
      </c>
      <c r="O83" s="23">
        <f>+C83-J83</f>
        <v>29321882</v>
      </c>
      <c r="P83" s="23">
        <f>+K83-L83</f>
        <v>1309789800</v>
      </c>
      <c r="Q83" s="40"/>
      <c r="R83" s="42"/>
    </row>
    <row r="84" spans="1:18" ht="12.75">
      <c r="A84" s="35" t="s">
        <v>182</v>
      </c>
      <c r="B84" s="36" t="s">
        <v>183</v>
      </c>
      <c r="C84" s="18">
        <f>+C85</f>
        <v>2801833320</v>
      </c>
      <c r="D84" s="18">
        <f aca="true" t="shared" si="65" ref="D84:L84">+D85</f>
        <v>2697336584</v>
      </c>
      <c r="E84" s="18">
        <f t="shared" si="65"/>
        <v>2697336584</v>
      </c>
      <c r="F84" s="18">
        <f t="shared" si="65"/>
        <v>850833054</v>
      </c>
      <c r="G84" s="18">
        <f t="shared" si="65"/>
        <v>0</v>
      </c>
      <c r="H84" s="18">
        <f t="shared" si="65"/>
        <v>0</v>
      </c>
      <c r="I84" s="18">
        <f t="shared" si="65"/>
        <v>123442032</v>
      </c>
      <c r="J84" s="18">
        <f t="shared" si="65"/>
        <v>2697336584</v>
      </c>
      <c r="K84" s="18">
        <f t="shared" si="65"/>
        <v>2697336584</v>
      </c>
      <c r="L84" s="18">
        <f t="shared" si="65"/>
        <v>974275086</v>
      </c>
      <c r="M84" s="18">
        <f>K84/C84*100</f>
        <v>96.27041568625503</v>
      </c>
      <c r="N84" s="18">
        <f>+L84/C84*100</f>
        <v>34.772771065482225</v>
      </c>
      <c r="O84" s="18">
        <f>+O85</f>
        <v>104496736</v>
      </c>
      <c r="P84" s="18">
        <f>+P85</f>
        <v>1723061498</v>
      </c>
      <c r="Q84" s="40"/>
      <c r="R84" s="42"/>
    </row>
    <row r="85" spans="1:18" ht="25.5">
      <c r="A85" s="20" t="s">
        <v>184</v>
      </c>
      <c r="B85" s="21" t="s">
        <v>185</v>
      </c>
      <c r="C85" s="77">
        <v>2801833320</v>
      </c>
      <c r="D85" s="77">
        <v>2697336584</v>
      </c>
      <c r="E85" s="77">
        <v>2697336584</v>
      </c>
      <c r="F85" s="77">
        <v>850833054</v>
      </c>
      <c r="G85" s="20">
        <v>0</v>
      </c>
      <c r="H85" s="20">
        <v>0</v>
      </c>
      <c r="I85" s="77">
        <v>123442032</v>
      </c>
      <c r="J85" s="23">
        <f t="shared" si="64"/>
        <v>2697336584</v>
      </c>
      <c r="K85" s="23">
        <f t="shared" si="64"/>
        <v>2697336584</v>
      </c>
      <c r="L85" s="23">
        <f t="shared" si="64"/>
        <v>974275086</v>
      </c>
      <c r="M85" s="23">
        <f t="shared" si="57"/>
        <v>96.27041568625503</v>
      </c>
      <c r="N85" s="23">
        <f t="shared" si="58"/>
        <v>34.772771065482225</v>
      </c>
      <c r="O85" s="23">
        <f>+C85-J85</f>
        <v>104496736</v>
      </c>
      <c r="P85" s="23">
        <f>+K85-L85</f>
        <v>1723061498</v>
      </c>
      <c r="Q85" s="40"/>
      <c r="R85" s="42"/>
    </row>
    <row r="86" spans="1:18" ht="25.5">
      <c r="A86" s="35" t="s">
        <v>186</v>
      </c>
      <c r="B86" s="36" t="s">
        <v>34</v>
      </c>
      <c r="C86" s="18">
        <f>+C87+C90+C94+C98+C103+C105</f>
        <v>248990708178</v>
      </c>
      <c r="D86" s="18">
        <f aca="true" t="shared" si="66" ref="D86:L86">+D87+D90+D94+D98+D103+D105</f>
        <v>216043219128.78</v>
      </c>
      <c r="E86" s="18">
        <f t="shared" si="66"/>
        <v>213934041968.89</v>
      </c>
      <c r="F86" s="18">
        <f t="shared" si="66"/>
        <v>50976337149.990005</v>
      </c>
      <c r="G86" s="18">
        <f t="shared" si="66"/>
        <v>651965724</v>
      </c>
      <c r="H86" s="18">
        <f t="shared" si="66"/>
        <v>654313811.8299999</v>
      </c>
      <c r="I86" s="18">
        <f t="shared" si="66"/>
        <v>15392050160.490002</v>
      </c>
      <c r="J86" s="18">
        <f t="shared" si="66"/>
        <v>216695184852.78</v>
      </c>
      <c r="K86" s="18">
        <f t="shared" si="66"/>
        <v>214588355780.72</v>
      </c>
      <c r="L86" s="18">
        <f t="shared" si="66"/>
        <v>66368387310.48</v>
      </c>
      <c r="M86" s="18">
        <f>K86/C86*100</f>
        <v>86.18327862552758</v>
      </c>
      <c r="N86" s="18">
        <f>+L86/C86*100</f>
        <v>26.654965478886126</v>
      </c>
      <c r="O86" s="18">
        <f>+O87+O90+O94+O98+O103+O105</f>
        <v>32295523325.22001</v>
      </c>
      <c r="P86" s="18">
        <f>+P87+P90+P94+P98+P103+P105</f>
        <v>148219968470.24</v>
      </c>
      <c r="Q86" s="40"/>
      <c r="R86" s="42"/>
    </row>
    <row r="87" spans="1:18" ht="12.75">
      <c r="A87" s="35" t="s">
        <v>187</v>
      </c>
      <c r="B87" s="36" t="s">
        <v>188</v>
      </c>
      <c r="C87" s="18">
        <f>+C88+C89</f>
        <v>5467259110</v>
      </c>
      <c r="D87" s="18">
        <f aca="true" t="shared" si="67" ref="D87:L87">+D88+D89</f>
        <v>4362638999.5</v>
      </c>
      <c r="E87" s="18">
        <f t="shared" si="67"/>
        <v>4147554427.5</v>
      </c>
      <c r="F87" s="18">
        <f t="shared" si="67"/>
        <v>2038972701.22</v>
      </c>
      <c r="G87" s="18">
        <f t="shared" si="67"/>
        <v>70805000</v>
      </c>
      <c r="H87" s="18">
        <f t="shared" si="67"/>
        <v>19307281.25</v>
      </c>
      <c r="I87" s="18">
        <f t="shared" si="67"/>
        <v>447556392.69</v>
      </c>
      <c r="J87" s="18">
        <f t="shared" si="67"/>
        <v>4433443999.5</v>
      </c>
      <c r="K87" s="18">
        <f t="shared" si="67"/>
        <v>4166861708.75</v>
      </c>
      <c r="L87" s="18">
        <f t="shared" si="67"/>
        <v>2486529093.9100003</v>
      </c>
      <c r="M87" s="18">
        <f>K87/C87*100</f>
        <v>76.21482034989924</v>
      </c>
      <c r="N87" s="18">
        <f>+L87/C87*100</f>
        <v>45.480359424742915</v>
      </c>
      <c r="O87" s="18">
        <f>+O88+O89</f>
        <v>1033815110.5</v>
      </c>
      <c r="P87" s="18">
        <f>+P88+P89</f>
        <v>1680332614.8399997</v>
      </c>
      <c r="Q87" s="40"/>
      <c r="R87" s="42"/>
    </row>
    <row r="88" spans="1:18" ht="12.75">
      <c r="A88" s="20" t="s">
        <v>189</v>
      </c>
      <c r="B88" s="21" t="s">
        <v>190</v>
      </c>
      <c r="C88" s="77">
        <v>4582821963</v>
      </c>
      <c r="D88" s="77">
        <v>4253199689.5</v>
      </c>
      <c r="E88" s="77">
        <v>4070495695.5</v>
      </c>
      <c r="F88" s="77">
        <v>1986320032.92</v>
      </c>
      <c r="G88" s="77">
        <v>70805000</v>
      </c>
      <c r="H88" s="77">
        <v>21566696.95</v>
      </c>
      <c r="I88" s="77">
        <v>443269944.69</v>
      </c>
      <c r="J88" s="23">
        <f t="shared" si="64"/>
        <v>4324004689.5</v>
      </c>
      <c r="K88" s="23">
        <f t="shared" si="64"/>
        <v>4092062392.45</v>
      </c>
      <c r="L88" s="23">
        <f t="shared" si="64"/>
        <v>2429589977.61</v>
      </c>
      <c r="M88" s="23">
        <f t="shared" si="57"/>
        <v>89.29132367540763</v>
      </c>
      <c r="N88" s="23">
        <f t="shared" si="58"/>
        <v>53.015150866117125</v>
      </c>
      <c r="O88" s="23">
        <f>+C88-J88</f>
        <v>258817273.5</v>
      </c>
      <c r="P88" s="23">
        <f>+K88-L88</f>
        <v>1662472414.8399997</v>
      </c>
      <c r="Q88" s="40"/>
      <c r="R88" s="42"/>
    </row>
    <row r="89" spans="1:18" ht="25.5">
      <c r="A89" s="20" t="s">
        <v>191</v>
      </c>
      <c r="B89" s="21" t="s">
        <v>192</v>
      </c>
      <c r="C89" s="77">
        <v>884437147</v>
      </c>
      <c r="D89" s="77">
        <v>109439310</v>
      </c>
      <c r="E89" s="77">
        <v>77058732</v>
      </c>
      <c r="F89" s="77">
        <v>52652668.3</v>
      </c>
      <c r="G89" s="20">
        <v>0</v>
      </c>
      <c r="H89" s="77">
        <v>-2259415.7</v>
      </c>
      <c r="I89" s="77">
        <v>4286448</v>
      </c>
      <c r="J89" s="23">
        <f t="shared" si="64"/>
        <v>109439310</v>
      </c>
      <c r="K89" s="23">
        <f t="shared" si="64"/>
        <v>74799316.3</v>
      </c>
      <c r="L89" s="23">
        <f t="shared" si="64"/>
        <v>56939116.3</v>
      </c>
      <c r="M89" s="23">
        <f t="shared" si="57"/>
        <v>8.457278909385293</v>
      </c>
      <c r="N89" s="23">
        <f t="shared" si="58"/>
        <v>6.437892900941213</v>
      </c>
      <c r="O89" s="23">
        <f>+C89-J89</f>
        <v>774997837</v>
      </c>
      <c r="P89" s="23">
        <f>+K89-L89</f>
        <v>17860200</v>
      </c>
      <c r="Q89" s="40"/>
      <c r="R89" s="42"/>
    </row>
    <row r="90" spans="1:18" ht="12.75">
      <c r="A90" s="35" t="s">
        <v>193</v>
      </c>
      <c r="B90" s="36" t="s">
        <v>194</v>
      </c>
      <c r="C90" s="18">
        <f>+C91+C92+C93</f>
        <v>237570700955</v>
      </c>
      <c r="D90" s="18">
        <f aca="true" t="shared" si="68" ref="D90:L90">+D91+D92+D93</f>
        <v>207129739574.49</v>
      </c>
      <c r="E90" s="18">
        <f t="shared" si="68"/>
        <v>205644184511.6</v>
      </c>
      <c r="F90" s="18">
        <f t="shared" si="68"/>
        <v>46528083012.94</v>
      </c>
      <c r="G90" s="18">
        <f t="shared" si="68"/>
        <v>581160724</v>
      </c>
      <c r="H90" s="18">
        <f t="shared" si="68"/>
        <v>579643854.28</v>
      </c>
      <c r="I90" s="18">
        <f t="shared" si="68"/>
        <v>14682733753.09</v>
      </c>
      <c r="J90" s="18">
        <f t="shared" si="68"/>
        <v>207710900298.49</v>
      </c>
      <c r="K90" s="18">
        <f t="shared" si="68"/>
        <v>206223828365.88</v>
      </c>
      <c r="L90" s="18">
        <f t="shared" si="68"/>
        <v>61210816766.03</v>
      </c>
      <c r="M90" s="18">
        <f t="shared" si="57"/>
        <v>86.80524472794411</v>
      </c>
      <c r="N90" s="18">
        <f t="shared" si="58"/>
        <v>25.765305452217525</v>
      </c>
      <c r="O90" s="18">
        <f>+O91+O92+O93</f>
        <v>29859800656.51001</v>
      </c>
      <c r="P90" s="18">
        <f>+P91+P92+P93</f>
        <v>145013011599.85</v>
      </c>
      <c r="Q90" s="40"/>
      <c r="R90" s="42"/>
    </row>
    <row r="91" spans="1:18" ht="25.5">
      <c r="A91" s="20" t="s">
        <v>195</v>
      </c>
      <c r="B91" s="21" t="s">
        <v>196</v>
      </c>
      <c r="C91" s="77">
        <v>235763346656</v>
      </c>
      <c r="D91" s="77">
        <v>205563648994.96</v>
      </c>
      <c r="E91" s="77">
        <v>204127714855.47</v>
      </c>
      <c r="F91" s="77">
        <v>45690880686.75</v>
      </c>
      <c r="G91" s="77">
        <v>581160724</v>
      </c>
      <c r="H91" s="77">
        <v>593442290.12</v>
      </c>
      <c r="I91" s="77">
        <v>14552869486.89</v>
      </c>
      <c r="J91" s="23">
        <f aca="true" t="shared" si="69" ref="J91:J106">+D91+G91</f>
        <v>206144809718.96</v>
      </c>
      <c r="K91" s="23">
        <f aca="true" t="shared" si="70" ref="K91:K106">+E91+H91</f>
        <v>204721157145.59</v>
      </c>
      <c r="L91" s="23">
        <f aca="true" t="shared" si="71" ref="L91:L106">+F91+I91</f>
        <v>60243750173.64</v>
      </c>
      <c r="M91" s="23">
        <f aca="true" t="shared" si="72" ref="M91:M106">K91/C91*100</f>
        <v>86.83332674450735</v>
      </c>
      <c r="N91" s="23">
        <f aca="true" t="shared" si="73" ref="N91:N106">+L91/C91*100</f>
        <v>25.55263616169356</v>
      </c>
      <c r="O91" s="23">
        <f>+C91-J91</f>
        <v>29618536937.04001</v>
      </c>
      <c r="P91" s="23">
        <f>+K91-L91</f>
        <v>144477406971.95</v>
      </c>
      <c r="Q91" s="40"/>
      <c r="R91" s="42"/>
    </row>
    <row r="92" spans="1:18" ht="25.5">
      <c r="A92" s="20" t="s">
        <v>197</v>
      </c>
      <c r="B92" s="21" t="s">
        <v>198</v>
      </c>
      <c r="C92" s="77">
        <v>30000000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3">
        <f t="shared" si="69"/>
        <v>0</v>
      </c>
      <c r="K92" s="23">
        <f t="shared" si="70"/>
        <v>0</v>
      </c>
      <c r="L92" s="23">
        <f t="shared" si="71"/>
        <v>0</v>
      </c>
      <c r="M92" s="23">
        <f t="shared" si="72"/>
        <v>0</v>
      </c>
      <c r="N92" s="23">
        <f t="shared" si="73"/>
        <v>0</v>
      </c>
      <c r="O92" s="23">
        <f>+C92-J92</f>
        <v>30000000</v>
      </c>
      <c r="P92" s="23">
        <f>+K92-L92</f>
        <v>0</v>
      </c>
      <c r="Q92" s="40"/>
      <c r="R92" s="42"/>
    </row>
    <row r="93" spans="1:18" ht="12.75">
      <c r="A93" s="20" t="s">
        <v>199</v>
      </c>
      <c r="B93" s="21" t="s">
        <v>200</v>
      </c>
      <c r="C93" s="77">
        <v>1777354299</v>
      </c>
      <c r="D93" s="77">
        <v>1566090579.53</v>
      </c>
      <c r="E93" s="77">
        <v>1516469656.13</v>
      </c>
      <c r="F93" s="77">
        <v>837202326.19</v>
      </c>
      <c r="G93" s="20">
        <v>0</v>
      </c>
      <c r="H93" s="77">
        <v>-13798435.84</v>
      </c>
      <c r="I93" s="77">
        <v>129864266.2</v>
      </c>
      <c r="J93" s="23">
        <f t="shared" si="69"/>
        <v>1566090579.53</v>
      </c>
      <c r="K93" s="23">
        <f t="shared" si="70"/>
        <v>1502671220.2900002</v>
      </c>
      <c r="L93" s="23">
        <f t="shared" si="71"/>
        <v>967066592.3900001</v>
      </c>
      <c r="M93" s="23">
        <f t="shared" si="72"/>
        <v>84.54539543046955</v>
      </c>
      <c r="N93" s="23">
        <f t="shared" si="73"/>
        <v>54.41045676340978</v>
      </c>
      <c r="O93" s="23">
        <f>+C93-J93</f>
        <v>211263719.47000003</v>
      </c>
      <c r="P93" s="23">
        <f>+K93-L93</f>
        <v>535604627.9000001</v>
      </c>
      <c r="Q93" s="40"/>
      <c r="R93" s="42"/>
    </row>
    <row r="94" spans="1:18" ht="25.5">
      <c r="A94" s="35" t="s">
        <v>201</v>
      </c>
      <c r="B94" s="36" t="s">
        <v>202</v>
      </c>
      <c r="C94" s="18">
        <f>+C95+C96+C97</f>
        <v>3393099102</v>
      </c>
      <c r="D94" s="18">
        <f aca="true" t="shared" si="74" ref="D94:L94">+D95+D96+D97</f>
        <v>3337614402</v>
      </c>
      <c r="E94" s="18">
        <f t="shared" si="74"/>
        <v>2949556877</v>
      </c>
      <c r="F94" s="18">
        <f t="shared" si="74"/>
        <v>1686915849</v>
      </c>
      <c r="G94" s="18">
        <f t="shared" si="74"/>
        <v>0</v>
      </c>
      <c r="H94" s="18">
        <f t="shared" si="74"/>
        <v>55362676.8</v>
      </c>
      <c r="I94" s="18">
        <f t="shared" si="74"/>
        <v>223691841</v>
      </c>
      <c r="J94" s="18">
        <f t="shared" si="74"/>
        <v>3337614402</v>
      </c>
      <c r="K94" s="18">
        <f t="shared" si="74"/>
        <v>3004919553.8</v>
      </c>
      <c r="L94" s="18">
        <f t="shared" si="74"/>
        <v>1910607690</v>
      </c>
      <c r="M94" s="18">
        <f t="shared" si="72"/>
        <v>88.55973443359805</v>
      </c>
      <c r="N94" s="18">
        <f t="shared" si="73"/>
        <v>56.30863209606307</v>
      </c>
      <c r="O94" s="18">
        <f>+O95+O96+O97</f>
        <v>55484700</v>
      </c>
      <c r="P94" s="18">
        <f>+P95+P96+P97</f>
        <v>1094311863.8</v>
      </c>
      <c r="Q94" s="40"/>
      <c r="R94" s="42"/>
    </row>
    <row r="95" spans="1:18" ht="12.75">
      <c r="A95" s="20" t="s">
        <v>203</v>
      </c>
      <c r="B95" s="21" t="s">
        <v>204</v>
      </c>
      <c r="C95" s="77">
        <v>240240000</v>
      </c>
      <c r="D95" s="77">
        <v>240240000</v>
      </c>
      <c r="E95" s="77">
        <v>172182475</v>
      </c>
      <c r="F95" s="77">
        <v>172182475</v>
      </c>
      <c r="G95" s="20">
        <v>0</v>
      </c>
      <c r="H95" s="77">
        <v>32375780</v>
      </c>
      <c r="I95" s="77">
        <v>32375780</v>
      </c>
      <c r="J95" s="23">
        <f t="shared" si="69"/>
        <v>240240000</v>
      </c>
      <c r="K95" s="23">
        <f t="shared" si="70"/>
        <v>204558255</v>
      </c>
      <c r="L95" s="23">
        <f t="shared" si="71"/>
        <v>204558255</v>
      </c>
      <c r="M95" s="23">
        <f t="shared" si="72"/>
        <v>85.14745879120879</v>
      </c>
      <c r="N95" s="23">
        <f t="shared" si="73"/>
        <v>85.14745879120879</v>
      </c>
      <c r="O95" s="23">
        <f>+C95-J95</f>
        <v>0</v>
      </c>
      <c r="P95" s="23">
        <f>+K95-L95</f>
        <v>0</v>
      </c>
      <c r="Q95" s="40"/>
      <c r="R95" s="42"/>
    </row>
    <row r="96" spans="1:18" ht="12.75">
      <c r="A96" s="20" t="s">
        <v>205</v>
      </c>
      <c r="B96" s="21" t="s">
        <v>206</v>
      </c>
      <c r="C96" s="77">
        <v>570998791</v>
      </c>
      <c r="D96" s="77">
        <v>570934229</v>
      </c>
      <c r="E96" s="77">
        <v>250934229</v>
      </c>
      <c r="F96" s="77">
        <v>167098848</v>
      </c>
      <c r="G96" s="20">
        <v>0</v>
      </c>
      <c r="H96" s="77">
        <v>22986896.8</v>
      </c>
      <c r="I96" s="77">
        <v>22217181</v>
      </c>
      <c r="J96" s="23">
        <f t="shared" si="69"/>
        <v>570934229</v>
      </c>
      <c r="K96" s="23">
        <f t="shared" si="70"/>
        <v>273921125.8</v>
      </c>
      <c r="L96" s="23">
        <f>+F96+I96</f>
        <v>189316029</v>
      </c>
      <c r="M96" s="23">
        <f t="shared" si="72"/>
        <v>47.97227772063707</v>
      </c>
      <c r="N96" s="23">
        <f t="shared" si="73"/>
        <v>33.155241654443365</v>
      </c>
      <c r="O96" s="23">
        <f>+C96-J96</f>
        <v>64562</v>
      </c>
      <c r="P96" s="23">
        <f>+K96-L96</f>
        <v>84605096.80000001</v>
      </c>
      <c r="Q96" s="40"/>
      <c r="R96" s="42"/>
    </row>
    <row r="97" spans="1:18" ht="12.75">
      <c r="A97" s="20" t="s">
        <v>207</v>
      </c>
      <c r="B97" s="21" t="s">
        <v>208</v>
      </c>
      <c r="C97" s="77">
        <v>2581860311</v>
      </c>
      <c r="D97" s="77">
        <v>2526440173</v>
      </c>
      <c r="E97" s="77">
        <v>2526440173</v>
      </c>
      <c r="F97" s="77">
        <v>1347634526</v>
      </c>
      <c r="G97" s="20">
        <v>0</v>
      </c>
      <c r="H97" s="20">
        <v>0</v>
      </c>
      <c r="I97" s="77">
        <v>169098880</v>
      </c>
      <c r="J97" s="23">
        <f t="shared" si="69"/>
        <v>2526440173</v>
      </c>
      <c r="K97" s="23">
        <f t="shared" si="70"/>
        <v>2526440173</v>
      </c>
      <c r="L97" s="23">
        <f t="shared" si="71"/>
        <v>1516733406</v>
      </c>
      <c r="M97" s="23">
        <f t="shared" si="72"/>
        <v>97.85348038529106</v>
      </c>
      <c r="N97" s="23">
        <f t="shared" si="73"/>
        <v>58.74575783739991</v>
      </c>
      <c r="O97" s="23">
        <f>+C97-J97</f>
        <v>55420138</v>
      </c>
      <c r="P97" s="23">
        <f>+K97-L97</f>
        <v>1009706767</v>
      </c>
      <c r="Q97" s="40"/>
      <c r="R97" s="42"/>
    </row>
    <row r="98" spans="1:18" ht="12.75">
      <c r="A98" s="35" t="s">
        <v>209</v>
      </c>
      <c r="B98" s="36" t="s">
        <v>210</v>
      </c>
      <c r="C98" s="18">
        <f>+C99+C100+C101+C102</f>
        <v>2227711155</v>
      </c>
      <c r="D98" s="18">
        <f aca="true" t="shared" si="75" ref="D98:L98">+D99+D100+D101+D102</f>
        <v>881288296.79</v>
      </c>
      <c r="E98" s="18">
        <f t="shared" si="75"/>
        <v>881288296.79</v>
      </c>
      <c r="F98" s="18">
        <f t="shared" si="75"/>
        <v>715260551.01</v>
      </c>
      <c r="G98" s="18">
        <f t="shared" si="75"/>
        <v>0</v>
      </c>
      <c r="H98" s="18">
        <f t="shared" si="75"/>
        <v>-0.5</v>
      </c>
      <c r="I98" s="18">
        <f t="shared" si="75"/>
        <v>37310217.78</v>
      </c>
      <c r="J98" s="18">
        <f t="shared" si="75"/>
        <v>881288296.79</v>
      </c>
      <c r="K98" s="18">
        <f t="shared" si="75"/>
        <v>881288296.29</v>
      </c>
      <c r="L98" s="18">
        <f t="shared" si="75"/>
        <v>752570768.79</v>
      </c>
      <c r="M98" s="18">
        <f>K98/C98*100</f>
        <v>39.560258712714486</v>
      </c>
      <c r="N98" s="18">
        <f>+L98/C98*100</f>
        <v>33.78224179112664</v>
      </c>
      <c r="O98" s="18">
        <f>+O99+O100+O101+O102</f>
        <v>1346422858.21</v>
      </c>
      <c r="P98" s="18">
        <f>+P99+P100+P101+P102</f>
        <v>128717527.5</v>
      </c>
      <c r="Q98" s="40"/>
      <c r="R98" s="42"/>
    </row>
    <row r="99" spans="1:18" ht="12.75">
      <c r="A99" s="20" t="s">
        <v>211</v>
      </c>
      <c r="B99" s="21" t="s">
        <v>212</v>
      </c>
      <c r="C99" s="77">
        <v>945000000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3">
        <f t="shared" si="69"/>
        <v>0</v>
      </c>
      <c r="K99" s="23">
        <f t="shared" si="70"/>
        <v>0</v>
      </c>
      <c r="L99" s="23">
        <f t="shared" si="71"/>
        <v>0</v>
      </c>
      <c r="M99" s="23">
        <f t="shared" si="72"/>
        <v>0</v>
      </c>
      <c r="N99" s="23">
        <f t="shared" si="73"/>
        <v>0</v>
      </c>
      <c r="O99" s="23">
        <f>+C99-J99</f>
        <v>945000000</v>
      </c>
      <c r="P99" s="23">
        <f>+K99-L99</f>
        <v>0</v>
      </c>
      <c r="Q99" s="40"/>
      <c r="R99" s="42"/>
    </row>
    <row r="100" spans="1:18" ht="12.75">
      <c r="A100" s="20" t="s">
        <v>213</v>
      </c>
      <c r="B100" s="21" t="s">
        <v>214</v>
      </c>
      <c r="C100" s="77">
        <v>303196222</v>
      </c>
      <c r="D100" s="77">
        <v>290763940.57</v>
      </c>
      <c r="E100" s="77">
        <v>290763940.57</v>
      </c>
      <c r="F100" s="77">
        <v>172314626.53</v>
      </c>
      <c r="G100" s="20">
        <v>0</v>
      </c>
      <c r="H100" s="20">
        <v>0</v>
      </c>
      <c r="I100" s="77">
        <v>22348445.78</v>
      </c>
      <c r="J100" s="23">
        <f t="shared" si="69"/>
        <v>290763940.57</v>
      </c>
      <c r="K100" s="23">
        <f t="shared" si="70"/>
        <v>290763940.57</v>
      </c>
      <c r="L100" s="23">
        <f t="shared" si="71"/>
        <v>194663072.31</v>
      </c>
      <c r="M100" s="23">
        <f t="shared" si="72"/>
        <v>95.89959223502461</v>
      </c>
      <c r="N100" s="23">
        <f t="shared" si="73"/>
        <v>64.20366026526544</v>
      </c>
      <c r="O100" s="23">
        <f>+C100-J100</f>
        <v>12432281.430000007</v>
      </c>
      <c r="P100" s="23">
        <f>+K100-L100</f>
        <v>96100868.25999999</v>
      </c>
      <c r="Q100" s="40"/>
      <c r="R100" s="42"/>
    </row>
    <row r="101" spans="1:18" ht="12.75">
      <c r="A101" s="20" t="s">
        <v>215</v>
      </c>
      <c r="B101" s="21" t="s">
        <v>216</v>
      </c>
      <c r="C101" s="77">
        <v>226089481</v>
      </c>
      <c r="D101" s="77">
        <v>174075591.18</v>
      </c>
      <c r="E101" s="77">
        <v>174075591.18</v>
      </c>
      <c r="F101" s="77">
        <v>133469323.94</v>
      </c>
      <c r="G101" s="20">
        <v>0</v>
      </c>
      <c r="H101" s="20">
        <v>0</v>
      </c>
      <c r="I101" s="77">
        <v>14961772</v>
      </c>
      <c r="J101" s="23">
        <f t="shared" si="69"/>
        <v>174075591.18</v>
      </c>
      <c r="K101" s="23">
        <f t="shared" si="70"/>
        <v>174075591.18</v>
      </c>
      <c r="L101" s="23">
        <f t="shared" si="71"/>
        <v>148431095.94</v>
      </c>
      <c r="M101" s="23">
        <f t="shared" si="72"/>
        <v>76.99411330861518</v>
      </c>
      <c r="N101" s="23">
        <f t="shared" si="73"/>
        <v>65.65148244999509</v>
      </c>
      <c r="O101" s="23">
        <f>+C101-J101</f>
        <v>52013889.81999999</v>
      </c>
      <c r="P101" s="23">
        <f>+K101-L101</f>
        <v>25644495.24000001</v>
      </c>
      <c r="Q101" s="40"/>
      <c r="R101" s="42"/>
    </row>
    <row r="102" spans="1:18" ht="12.75">
      <c r="A102" s="20" t="s">
        <v>217</v>
      </c>
      <c r="B102" s="21" t="s">
        <v>7</v>
      </c>
      <c r="C102" s="77">
        <v>753425452</v>
      </c>
      <c r="D102" s="77">
        <v>416448765.04</v>
      </c>
      <c r="E102" s="77">
        <v>416448765.04</v>
      </c>
      <c r="F102" s="77">
        <v>409476600.54</v>
      </c>
      <c r="G102" s="20">
        <v>0</v>
      </c>
      <c r="H102" s="20">
        <v>-0.5</v>
      </c>
      <c r="I102" s="20">
        <v>0</v>
      </c>
      <c r="J102" s="23">
        <f t="shared" si="69"/>
        <v>416448765.04</v>
      </c>
      <c r="K102" s="23">
        <f t="shared" si="70"/>
        <v>416448764.54</v>
      </c>
      <c r="L102" s="23">
        <f t="shared" si="71"/>
        <v>409476600.54</v>
      </c>
      <c r="M102" s="23">
        <f t="shared" si="72"/>
        <v>55.27405046305762</v>
      </c>
      <c r="N102" s="23">
        <f t="shared" si="73"/>
        <v>54.3486551261345</v>
      </c>
      <c r="O102" s="23">
        <f>+C102-J102</f>
        <v>336976686.96</v>
      </c>
      <c r="P102" s="23">
        <f>+K102-L102</f>
        <v>6972164</v>
      </c>
      <c r="Q102" s="40"/>
      <c r="R102" s="42"/>
    </row>
    <row r="103" spans="1:18" ht="25.5">
      <c r="A103" s="35" t="s">
        <v>218</v>
      </c>
      <c r="B103" s="36" t="s">
        <v>219</v>
      </c>
      <c r="C103" s="18">
        <f>+C104</f>
        <v>20480000</v>
      </c>
      <c r="D103" s="18">
        <f aca="true" t="shared" si="76" ref="D103:L103">+D104</f>
        <v>20480000</v>
      </c>
      <c r="E103" s="18">
        <f t="shared" si="76"/>
        <v>0</v>
      </c>
      <c r="F103" s="18">
        <f t="shared" si="76"/>
        <v>0</v>
      </c>
      <c r="G103" s="18">
        <f t="shared" si="76"/>
        <v>0</v>
      </c>
      <c r="H103" s="18">
        <f t="shared" si="76"/>
        <v>0</v>
      </c>
      <c r="I103" s="18">
        <f t="shared" si="76"/>
        <v>0</v>
      </c>
      <c r="J103" s="18">
        <f t="shared" si="76"/>
        <v>20480000</v>
      </c>
      <c r="K103" s="18">
        <f t="shared" si="76"/>
        <v>0</v>
      </c>
      <c r="L103" s="18">
        <f t="shared" si="76"/>
        <v>0</v>
      </c>
      <c r="M103" s="18">
        <f t="shared" si="72"/>
        <v>0</v>
      </c>
      <c r="N103" s="18">
        <f t="shared" si="73"/>
        <v>0</v>
      </c>
      <c r="O103" s="18">
        <f>+O104</f>
        <v>0</v>
      </c>
      <c r="P103" s="18">
        <f>+P104</f>
        <v>0</v>
      </c>
      <c r="Q103" s="40"/>
      <c r="R103" s="42"/>
    </row>
    <row r="104" spans="1:18" ht="25.5">
      <c r="A104" s="20" t="s">
        <v>220</v>
      </c>
      <c r="B104" s="21" t="s">
        <v>221</v>
      </c>
      <c r="C104" s="77">
        <v>20480000</v>
      </c>
      <c r="D104" s="77">
        <v>20480000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3">
        <f t="shared" si="69"/>
        <v>20480000</v>
      </c>
      <c r="K104" s="23">
        <f t="shared" si="70"/>
        <v>0</v>
      </c>
      <c r="L104" s="23">
        <f t="shared" si="71"/>
        <v>0</v>
      </c>
      <c r="M104" s="23">
        <f t="shared" si="72"/>
        <v>0</v>
      </c>
      <c r="N104" s="23">
        <f t="shared" si="73"/>
        <v>0</v>
      </c>
      <c r="O104" s="23">
        <f>+C104-J104</f>
        <v>0</v>
      </c>
      <c r="P104" s="23">
        <f>+K104-L104</f>
        <v>0</v>
      </c>
      <c r="Q104" s="40"/>
      <c r="R104" s="42"/>
    </row>
    <row r="105" spans="1:18" ht="38.25">
      <c r="A105" s="35" t="s">
        <v>222</v>
      </c>
      <c r="B105" s="36" t="s">
        <v>223</v>
      </c>
      <c r="C105" s="18">
        <f>+C106</f>
        <v>311457856</v>
      </c>
      <c r="D105" s="18">
        <f aca="true" t="shared" si="77" ref="D105:L105">+D106</f>
        <v>311457856</v>
      </c>
      <c r="E105" s="18">
        <f t="shared" si="77"/>
        <v>311457856</v>
      </c>
      <c r="F105" s="18">
        <f t="shared" si="77"/>
        <v>7105035.82</v>
      </c>
      <c r="G105" s="18">
        <f t="shared" si="77"/>
        <v>0</v>
      </c>
      <c r="H105" s="18">
        <f t="shared" si="77"/>
        <v>0</v>
      </c>
      <c r="I105" s="18">
        <f t="shared" si="77"/>
        <v>757955.93</v>
      </c>
      <c r="J105" s="18">
        <f t="shared" si="77"/>
        <v>311457856</v>
      </c>
      <c r="K105" s="18">
        <f t="shared" si="77"/>
        <v>311457856</v>
      </c>
      <c r="L105" s="18">
        <f t="shared" si="77"/>
        <v>7862991.75</v>
      </c>
      <c r="M105" s="18">
        <f>K105/C105*100</f>
        <v>100</v>
      </c>
      <c r="N105" s="18">
        <f>+L105/C105*100</f>
        <v>2.5245764711101075</v>
      </c>
      <c r="O105" s="18">
        <f>+O106</f>
        <v>0</v>
      </c>
      <c r="P105" s="18">
        <f>+P106</f>
        <v>303594864.25</v>
      </c>
      <c r="Q105" s="40"/>
      <c r="R105" s="42"/>
    </row>
    <row r="106" spans="1:18" ht="12.75">
      <c r="A106" s="20" t="s">
        <v>224</v>
      </c>
      <c r="B106" s="21" t="s">
        <v>225</v>
      </c>
      <c r="C106" s="77">
        <v>311457856</v>
      </c>
      <c r="D106" s="77">
        <v>311457856</v>
      </c>
      <c r="E106" s="77">
        <v>311457856</v>
      </c>
      <c r="F106" s="77">
        <v>7105035.82</v>
      </c>
      <c r="G106" s="20">
        <v>0</v>
      </c>
      <c r="H106" s="20">
        <v>0</v>
      </c>
      <c r="I106" s="77">
        <v>757955.93</v>
      </c>
      <c r="J106" s="23">
        <f t="shared" si="69"/>
        <v>311457856</v>
      </c>
      <c r="K106" s="23">
        <f t="shared" si="70"/>
        <v>311457856</v>
      </c>
      <c r="L106" s="23">
        <f t="shared" si="71"/>
        <v>7862991.75</v>
      </c>
      <c r="M106" s="23">
        <f t="shared" si="72"/>
        <v>100</v>
      </c>
      <c r="N106" s="23">
        <f t="shared" si="73"/>
        <v>2.5245764711101075</v>
      </c>
      <c r="O106" s="23">
        <f>+C106-J106</f>
        <v>0</v>
      </c>
      <c r="P106" s="23">
        <f>+K106-L106</f>
        <v>303594864.25</v>
      </c>
      <c r="Q106" s="40"/>
      <c r="R106" s="42"/>
    </row>
    <row r="107" spans="1:18" ht="12.75">
      <c r="A107" s="35" t="s">
        <v>226</v>
      </c>
      <c r="B107" s="36" t="s">
        <v>35</v>
      </c>
      <c r="C107" s="18">
        <f>+C108+C109</f>
        <v>111840505</v>
      </c>
      <c r="D107" s="18">
        <f aca="true" t="shared" si="78" ref="D107:L107">+D108+D109</f>
        <v>102459363</v>
      </c>
      <c r="E107" s="18">
        <f t="shared" si="78"/>
        <v>66236230.5</v>
      </c>
      <c r="F107" s="18">
        <f t="shared" si="78"/>
        <v>37405169.5</v>
      </c>
      <c r="G107" s="18">
        <f t="shared" si="78"/>
        <v>0</v>
      </c>
      <c r="H107" s="18">
        <f t="shared" si="78"/>
        <v>14480765</v>
      </c>
      <c r="I107" s="18">
        <f t="shared" si="78"/>
        <v>22687668</v>
      </c>
      <c r="J107" s="18">
        <f t="shared" si="78"/>
        <v>102459363</v>
      </c>
      <c r="K107" s="18">
        <f t="shared" si="78"/>
        <v>80716995.5</v>
      </c>
      <c r="L107" s="18">
        <f t="shared" si="78"/>
        <v>60092837.5</v>
      </c>
      <c r="M107" s="18">
        <f>K107/C107*100</f>
        <v>72.17152274124656</v>
      </c>
      <c r="N107" s="18">
        <f>+L107/C107*100</f>
        <v>53.73083526402175</v>
      </c>
      <c r="O107" s="18">
        <f>+O108+O109</f>
        <v>9381142</v>
      </c>
      <c r="P107" s="18">
        <f>+P108+P109</f>
        <v>20624158</v>
      </c>
      <c r="Q107" s="40"/>
      <c r="R107" s="42"/>
    </row>
    <row r="108" spans="1:18" ht="25.5">
      <c r="A108" s="20" t="s">
        <v>227</v>
      </c>
      <c r="B108" s="21" t="s">
        <v>228</v>
      </c>
      <c r="C108" s="77">
        <v>76239097</v>
      </c>
      <c r="D108" s="77">
        <v>66857955</v>
      </c>
      <c r="E108" s="77">
        <v>31767240.5</v>
      </c>
      <c r="F108" s="77">
        <v>31373002.5</v>
      </c>
      <c r="G108" s="20">
        <v>0</v>
      </c>
      <c r="H108" s="77">
        <v>14114291</v>
      </c>
      <c r="I108" s="77">
        <v>14508529</v>
      </c>
      <c r="J108" s="23">
        <f aca="true" t="shared" si="79" ref="J108:L109">+D108+G108</f>
        <v>66857955</v>
      </c>
      <c r="K108" s="23">
        <f t="shared" si="79"/>
        <v>45881531.5</v>
      </c>
      <c r="L108" s="23">
        <f t="shared" si="79"/>
        <v>45881531.5</v>
      </c>
      <c r="M108" s="23">
        <f>K108/C108*100</f>
        <v>60.18110563402922</v>
      </c>
      <c r="N108" s="23">
        <f>+L108/C108*100</f>
        <v>60.18110563402922</v>
      </c>
      <c r="O108" s="23">
        <f>+C108-J108</f>
        <v>9381142</v>
      </c>
      <c r="P108" s="23">
        <f>+K108-L108</f>
        <v>0</v>
      </c>
      <c r="Q108" s="40"/>
      <c r="R108" s="42"/>
    </row>
    <row r="109" spans="1:18" s="16" customFormat="1" ht="12.75">
      <c r="A109" s="20" t="s">
        <v>229</v>
      </c>
      <c r="B109" s="21" t="s">
        <v>230</v>
      </c>
      <c r="C109" s="77">
        <v>35601408</v>
      </c>
      <c r="D109" s="77">
        <v>35601408</v>
      </c>
      <c r="E109" s="77">
        <v>34468990</v>
      </c>
      <c r="F109" s="77">
        <v>6032167</v>
      </c>
      <c r="G109" s="20">
        <v>0</v>
      </c>
      <c r="H109" s="77">
        <v>366474</v>
      </c>
      <c r="I109" s="77">
        <v>8179139</v>
      </c>
      <c r="J109" s="23">
        <f t="shared" si="79"/>
        <v>35601408</v>
      </c>
      <c r="K109" s="23">
        <f t="shared" si="79"/>
        <v>34835464</v>
      </c>
      <c r="L109" s="23">
        <f t="shared" si="79"/>
        <v>14211306</v>
      </c>
      <c r="M109" s="23">
        <f>K109/C109*100</f>
        <v>97.84855700089165</v>
      </c>
      <c r="N109" s="23">
        <f>+L109/C109*100</f>
        <v>39.91782010419363</v>
      </c>
      <c r="O109" s="23">
        <f>+C109-J109</f>
        <v>0</v>
      </c>
      <c r="P109" s="23">
        <f>+K109-L109</f>
        <v>20624158</v>
      </c>
      <c r="Q109" s="40"/>
      <c r="R109" s="42"/>
    </row>
    <row r="110" spans="1:18" s="16" customFormat="1" ht="12.75">
      <c r="A110" s="89" t="s">
        <v>36</v>
      </c>
      <c r="B110" s="89"/>
      <c r="C110" s="72">
        <f>C7</f>
        <v>302587625000</v>
      </c>
      <c r="D110" s="72">
        <f aca="true" t="shared" si="80" ref="D110:L110">D7</f>
        <v>264618901754.09</v>
      </c>
      <c r="E110" s="72">
        <f t="shared" si="80"/>
        <v>243337865732.1</v>
      </c>
      <c r="F110" s="72">
        <f t="shared" si="80"/>
        <v>73585836835.79001</v>
      </c>
      <c r="G110" s="72">
        <f t="shared" si="80"/>
        <v>652275838</v>
      </c>
      <c r="H110" s="72">
        <f t="shared" si="80"/>
        <v>6178922650.83</v>
      </c>
      <c r="I110" s="72">
        <f t="shared" si="80"/>
        <v>17852320842.79</v>
      </c>
      <c r="J110" s="74">
        <f t="shared" si="80"/>
        <v>265271177592.09</v>
      </c>
      <c r="K110" s="74">
        <f t="shared" si="80"/>
        <v>249516788382.93</v>
      </c>
      <c r="L110" s="72">
        <f t="shared" si="80"/>
        <v>91438157678.58002</v>
      </c>
      <c r="M110" s="54">
        <f>K110/C110*100</f>
        <v>82.46100229080089</v>
      </c>
      <c r="N110" s="54">
        <f>+L110/C110*100</f>
        <v>30.218736697702038</v>
      </c>
      <c r="O110" s="72">
        <f>O7</f>
        <v>37316447407.91</v>
      </c>
      <c r="P110" s="72">
        <f>P7</f>
        <v>158078630704.34998</v>
      </c>
      <c r="Q110" s="40"/>
      <c r="R110" s="42"/>
    </row>
    <row r="111" spans="3:16" ht="12.75">
      <c r="C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3" spans="4:16" ht="12.7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4:9" ht="12.75">
      <c r="D114" s="41"/>
      <c r="E114" s="41"/>
      <c r="F114" s="41"/>
      <c r="G114" s="41"/>
      <c r="H114" s="41"/>
      <c r="I114" s="41"/>
    </row>
  </sheetData>
  <sheetProtection/>
  <mergeCells count="13">
    <mergeCell ref="A110:B110"/>
    <mergeCell ref="D5:F5"/>
    <mergeCell ref="G5:I5"/>
    <mergeCell ref="J5:L5"/>
    <mergeCell ref="M5:N5"/>
    <mergeCell ref="O5:O6"/>
    <mergeCell ref="P5:P6"/>
    <mergeCell ref="A1:P1"/>
    <mergeCell ref="A2:P2"/>
    <mergeCell ref="A3:P3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2021-11-03T15:21:00Z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rw6b">
    <vt:lpwstr>2021.00000000000</vt:lpwstr>
  </property>
  <property fmtid="{D5CDD505-2E9C-101B-9397-08002B2CF9AE}" pid="4" name="mubg">
    <vt:lpwstr>9.00000000000000</vt:lpwstr>
  </property>
  <property fmtid="{D5CDD505-2E9C-101B-9397-08002B2CF9AE}" pid="5" name="Descripción">
    <vt:lpwstr/>
  </property>
  <property fmtid="{D5CDD505-2E9C-101B-9397-08002B2CF9AE}" pid="6" name="Fecha de publicación">
    <vt:lpwstr/>
  </property>
  <property fmtid="{D5CDD505-2E9C-101B-9397-08002B2CF9AE}" pid="7" name="Año">
    <vt:lpwstr/>
  </property>
  <property fmtid="{D5CDD505-2E9C-101B-9397-08002B2CF9AE}" pid="8" name="Fecha">
    <vt:lpwstr/>
  </property>
</Properties>
</file>